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3335" activeTab="0"/>
  </bookViews>
  <sheets>
    <sheet name="cost mediu 2022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<sst xmlns="http://schemas.openxmlformats.org/spreadsheetml/2006/main" count="25" uniqueCount="25">
  <si>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Anexă la Referatul de aprobare</t>
  </si>
  <si>
    <t>Calculul costului mediu/lună/beneficiar, pe grade de dependenţă, pentru anul 2022</t>
  </si>
  <si>
    <t>lei</t>
  </si>
  <si>
    <t>nr.asistaţi</t>
  </si>
  <si>
    <t>cheltuieli de personal</t>
  </si>
  <si>
    <t>bunuri si servicii total</t>
  </si>
  <si>
    <t>medicamente şi materiale sanitare</t>
  </si>
  <si>
    <t>hrană</t>
  </si>
  <si>
    <t>obiecte de inventar</t>
  </si>
  <si>
    <t>apă, canal, salubritate</t>
  </si>
  <si>
    <t>încălzit, iluminat</t>
  </si>
  <si>
    <t>rest cheltuieli materiale</t>
  </si>
  <si>
    <t>asistenţă socială</t>
  </si>
  <si>
    <t>Total cheltuieli de funcţionare</t>
  </si>
  <si>
    <t>cost mediu</t>
  </si>
  <si>
    <t>anul trecut</t>
  </si>
  <si>
    <t>% fata de anul tecut</t>
  </si>
  <si>
    <t>ar trebui</t>
  </si>
  <si>
    <t>rotunjit</t>
  </si>
  <si>
    <t>3=4+5+6+7+8+9</t>
  </si>
  <si>
    <t>11=2+3+10</t>
  </si>
  <si>
    <t>TOTAL</t>
  </si>
  <si>
    <r>
      <t xml:space="preserve">cost mediu/lună/beneficiar - </t>
    </r>
    <r>
      <rPr>
        <b/>
        <sz val="10"/>
        <rFont val="Arial"/>
        <family val="2"/>
      </rPr>
      <t>persoană dependentă (I)</t>
    </r>
  </si>
  <si>
    <r>
      <t xml:space="preserve">cost mediu/lună/beneficiar - </t>
    </r>
    <r>
      <rPr>
        <b/>
        <sz val="10"/>
        <rFont val="Arial"/>
        <family val="2"/>
      </rPr>
      <t>persoană semidependentă (II)</t>
    </r>
  </si>
  <si>
    <r>
      <t xml:space="preserve">cost mediu/lună/beneficiar - </t>
    </r>
    <r>
      <rPr>
        <b/>
        <sz val="10"/>
        <rFont val="Arial"/>
        <family val="2"/>
      </rPr>
      <t>persoană independentă (III)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</si>
</sst>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0"/>
      <name val="Arial Narrow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W21" sqref="W21"/>
    </sheetView>
  </sheetViews>
  <sheetFormatPr defaultColWidth="9.140625" defaultRowHeight="12.75"/>
  <cols>
    <col min="1" max="1" width="19.57421875" style="0" customWidth="1"/>
    <col min="2" max="2" width="5.28125" style="0" customWidth="1"/>
    <col min="3" max="3" width="11.57421875" style="0" customWidth="1"/>
    <col min="4" max="4" width="14.421875" style="0" customWidth="1"/>
    <col min="5" max="5" width="9.8515625" style="0" customWidth="1"/>
    <col min="6" max="6" width="9.57421875" style="0" customWidth="1"/>
    <col min="7" max="7" width="8.140625" style="0" customWidth="1"/>
    <col min="8" max="10" width="9.8515625" style="0" customWidth="1"/>
    <col min="12" max="12" width="13.140625" style="0" customWidth="1"/>
    <col min="13" max="13" width="7.28125" style="1" hidden="1" customWidth="1"/>
    <col min="14" max="14" width="10.140625" style="0" customWidth="1"/>
    <col min="15" max="18" width="0" style="0" hidden="1" customWidth="1"/>
  </cols>
  <sheetData>
    <row r="1" ht="12.75">
      <c r="N1" s="2" t="s">
        <v>0</v>
      </c>
    </row>
    <row r="2" spans="11:13" ht="12.75">
      <c r="K2" s="2"/>
      <c r="L2" s="2"/>
      <c r="M2" s="3"/>
    </row>
    <row r="3" spans="1:14" ht="1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5" ht="12.75">
      <c r="N5" s="2" t="s">
        <v>2</v>
      </c>
    </row>
    <row r="6" spans="1:18" ht="84.75" customHeight="1">
      <c r="A6" s="4"/>
      <c r="B6" s="5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/>
      <c r="N6" s="7" t="s">
        <v>14</v>
      </c>
      <c r="O6" s="8" t="s">
        <v>15</v>
      </c>
      <c r="P6" s="8" t="s">
        <v>16</v>
      </c>
      <c r="Q6" s="8" t="s">
        <v>17</v>
      </c>
      <c r="R6" s="8" t="s">
        <v>18</v>
      </c>
    </row>
    <row r="7" spans="1:14" ht="17.25" customHeight="1">
      <c r="A7" s="9">
        <v>0</v>
      </c>
      <c r="B7" s="9">
        <v>1</v>
      </c>
      <c r="C7" s="10">
        <v>2</v>
      </c>
      <c r="D7" s="10" t="s">
        <v>19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 t="s">
        <v>20</v>
      </c>
      <c r="M7" s="10"/>
      <c r="N7" s="11">
        <v>12</v>
      </c>
    </row>
    <row r="8" spans="1:18" ht="21.75" customHeight="1">
      <c r="A8" s="12" t="s">
        <v>21</v>
      </c>
      <c r="B8" s="13">
        <f>B9+B10+B11</f>
        <v>54</v>
      </c>
      <c r="C8" s="14">
        <v>1954573</v>
      </c>
      <c r="D8" s="14">
        <v>659387</v>
      </c>
      <c r="E8" s="14">
        <v>32454.29</v>
      </c>
      <c r="F8" s="14">
        <v>269487</v>
      </c>
      <c r="G8" s="14">
        <v>4993</v>
      </c>
      <c r="H8" s="14">
        <v>11999</v>
      </c>
      <c r="I8" s="14">
        <v>233100</v>
      </c>
      <c r="J8" s="14">
        <f>D8-E8-F8-G8-H8-I8</f>
        <v>107353.70999999996</v>
      </c>
      <c r="K8" s="14">
        <v>9991</v>
      </c>
      <c r="L8" s="14">
        <f>C8+D8+K8</f>
        <v>2623951</v>
      </c>
      <c r="M8" s="14">
        <v>100</v>
      </c>
      <c r="N8" s="14">
        <f>L8/B8/12+1</f>
        <v>4050.307098765432</v>
      </c>
      <c r="O8">
        <v>4158</v>
      </c>
      <c r="P8">
        <f>N8*100/O8</f>
        <v>97.40998313529178</v>
      </c>
      <c r="Q8">
        <v>4050</v>
      </c>
      <c r="R8">
        <v>4050</v>
      </c>
    </row>
    <row r="9" spans="1:18" ht="49.5" customHeight="1">
      <c r="A9" s="15" t="s">
        <v>22</v>
      </c>
      <c r="B9" s="16">
        <v>32</v>
      </c>
      <c r="C9" s="14">
        <f>1954573*M9/100</f>
        <v>1252857.0160647056</v>
      </c>
      <c r="D9" s="14">
        <f>659387*M9/100</f>
        <v>422658.87702933484</v>
      </c>
      <c r="E9" s="17">
        <f>32454*M9/100</f>
        <v>20802.610902413955</v>
      </c>
      <c r="F9" s="17">
        <f>13.6726*B9*365</f>
        <v>159695.968</v>
      </c>
      <c r="G9" s="17">
        <f>4993*M9/100</f>
        <v>3200.4509840313335</v>
      </c>
      <c r="H9" s="17">
        <f>11999*M9/100</f>
        <v>7691.2099654299955</v>
      </c>
      <c r="I9" s="17">
        <f>233100*M9/100</f>
        <v>149414.20476220784</v>
      </c>
      <c r="J9" s="18">
        <f>D9-E9-F9-G9-H9-I9</f>
        <v>81854.43241525171</v>
      </c>
      <c r="K9" s="14">
        <f>9991*M9/100</f>
        <v>6404.106905959754</v>
      </c>
      <c r="L9" s="14">
        <f>B9*R9*12</f>
        <v>1681920</v>
      </c>
      <c r="M9" s="19">
        <f>L9*100/2623951</f>
        <v>64.0987579417451</v>
      </c>
      <c r="N9" s="20">
        <f>L9/B9/12</f>
        <v>4380</v>
      </c>
      <c r="O9">
        <v>4503</v>
      </c>
      <c r="P9">
        <f>N9*100/O9</f>
        <v>97.26848767488342</v>
      </c>
      <c r="Q9">
        <f>O9*97.40998/100</f>
        <v>4386.3713994</v>
      </c>
      <c r="R9">
        <v>4380</v>
      </c>
    </row>
    <row r="10" spans="1:18" ht="66.75" customHeight="1">
      <c r="A10" s="15" t="s">
        <v>23</v>
      </c>
      <c r="B10" s="16">
        <v>21</v>
      </c>
      <c r="C10" s="14">
        <f>1954573*M10/100</f>
        <v>675770.479555449</v>
      </c>
      <c r="D10" s="14">
        <f>659387*M10/100</f>
        <v>227975.25045246654</v>
      </c>
      <c r="E10" s="17">
        <f>32454*M10/100</f>
        <v>11220.586360034924</v>
      </c>
      <c r="F10" s="17">
        <f>13.6726*B10*365</f>
        <v>104800.47899999999</v>
      </c>
      <c r="G10" s="17">
        <f>4993*M10/100</f>
        <v>1726.2706506333388</v>
      </c>
      <c r="H10" s="17">
        <f>11999*M10/100</f>
        <v>4148.512224504192</v>
      </c>
      <c r="I10" s="17">
        <f>233100*M10/100</f>
        <v>80591.565924821</v>
      </c>
      <c r="J10" s="18">
        <f>D10-E10-F10-G10-H10-I10</f>
        <v>25487.83629247312</v>
      </c>
      <c r="K10" s="14">
        <f>9991*M10/100</f>
        <v>3454.269992084456</v>
      </c>
      <c r="L10" s="14">
        <f>B10*R10*12</f>
        <v>907200</v>
      </c>
      <c r="M10" s="19">
        <f>L10*100/2623951</f>
        <v>34.57381635556457</v>
      </c>
      <c r="N10" s="20">
        <f>L10/B10/12</f>
        <v>3600</v>
      </c>
      <c r="O10">
        <v>3699</v>
      </c>
      <c r="P10">
        <f>N10*100/O10</f>
        <v>97.32360097323601</v>
      </c>
      <c r="Q10">
        <f>O10*97.40998/100</f>
        <v>3603.1951602000004</v>
      </c>
      <c r="R10">
        <v>3600</v>
      </c>
    </row>
    <row r="11" spans="1:18" ht="59.25" customHeight="1">
      <c r="A11" s="15" t="s">
        <v>24</v>
      </c>
      <c r="B11" s="16">
        <v>1</v>
      </c>
      <c r="C11" s="14">
        <f>1954573*M11/100</f>
        <v>25945.504379845508</v>
      </c>
      <c r="D11" s="14">
        <f>659387*M11/100</f>
        <v>8752.872518198701</v>
      </c>
      <c r="E11" s="17">
        <f>32454*M11/100</f>
        <v>430.80273755112046</v>
      </c>
      <c r="F11" s="17">
        <f>13.6726*B11*365</f>
        <v>4990.499</v>
      </c>
      <c r="G11" s="17">
        <f>4993*M11/100</f>
        <v>66.27836533532829</v>
      </c>
      <c r="H11" s="17">
        <f>11999*M11/100</f>
        <v>159.27781006581296</v>
      </c>
      <c r="I11" s="17">
        <f>233100*M11/100</f>
        <v>3094.2293129711643</v>
      </c>
      <c r="J11" s="18">
        <f>D11-E11-F11-G11-H11-I11</f>
        <v>11.78529227527497</v>
      </c>
      <c r="K11" s="14">
        <f>9991*M11/100</f>
        <v>132.6231019557911</v>
      </c>
      <c r="L11" s="14">
        <f>L8-L9-L10</f>
        <v>34831</v>
      </c>
      <c r="M11" s="19">
        <f>L11*100/2623951</f>
        <v>1.3274257026903322</v>
      </c>
      <c r="N11" s="20">
        <f>L11/B11/12</f>
        <v>2902.5833333333335</v>
      </c>
      <c r="O11">
        <v>2980</v>
      </c>
      <c r="P11">
        <f>N11*100/O11</f>
        <v>97.40212527964208</v>
      </c>
      <c r="Q11">
        <f>O11*97.40998/100</f>
        <v>2902.817404</v>
      </c>
      <c r="R11">
        <v>2900</v>
      </c>
    </row>
    <row r="12" spans="3:10" ht="12.75">
      <c r="C12" s="21"/>
      <c r="D12" s="21"/>
      <c r="E12" s="21"/>
      <c r="F12" s="21"/>
      <c r="G12" s="21"/>
      <c r="H12" s="21"/>
      <c r="I12" s="21"/>
      <c r="J12" s="21"/>
    </row>
  </sheetData>
  <sheetProtection/>
  <mergeCells count="1">
    <mergeCell ref="A3:N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cjm</dc:creator>
  <cp:keywords/>
  <dc:description/>
  <cp:lastModifiedBy>Ligia_Dascalu</cp:lastModifiedBy>
  <cp:lastPrinted>2022-01-31T07:13:51Z</cp:lastPrinted>
  <dcterms:created xsi:type="dcterms:W3CDTF">2022-01-28T08:26:52Z</dcterms:created>
  <dcterms:modified xsi:type="dcterms:W3CDTF">2022-02-03T06:38:38Z</dcterms:modified>
  <cp:category/>
  <cp:version/>
  <cp:contentType/>
  <cp:contentStatus/>
</cp:coreProperties>
</file>