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investitii" sheetId="1" r:id="rId1"/>
  </sheets>
  <definedNames>
    <definedName name="_xlnm._FilterDatabase" localSheetId="0" hidden="1">'investitii'!$A$4:$M$284</definedName>
    <definedName name="_xlnm.Print_Titles" localSheetId="0">'investitii'!$2:$4</definedName>
    <definedName name="_xlnm.Print_Area" localSheetId="0">'investitii'!$A$1:$H$284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0" authorId="0">
      <text>
        <r>
          <rPr>
            <b/>
            <sz val="9"/>
            <rFont val="Tahoma"/>
            <family val="2"/>
          </rPr>
          <t>L 95/2006</t>
        </r>
      </text>
    </comment>
    <comment ref="H9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4" authorId="0">
      <text>
        <r>
          <rPr>
            <b/>
            <sz val="9"/>
            <rFont val="Tahoma"/>
            <family val="2"/>
          </rPr>
          <t>L 95/2006</t>
        </r>
      </text>
    </comment>
    <comment ref="H14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5" authorId="0">
      <text>
        <r>
          <rPr>
            <b/>
            <sz val="9"/>
            <rFont val="Tahoma"/>
            <family val="2"/>
          </rPr>
          <t>L 95/2006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5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<sst xmlns="http://schemas.openxmlformats.org/spreadsheetml/2006/main" count="600" uniqueCount="352">
  <si>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</si>
  <si>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</si>
  <si>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</si>
  <si>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</si>
  <si>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</si>
  <si>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</si>
  <si>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</si>
  <si>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</si>
  <si>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</si>
  <si>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</si>
  <si>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</si>
  <si>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</si>
  <si>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</si>
  <si>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</si>
  <si>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</si>
  <si>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</si>
  <si>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</si>
  <si>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</si>
  <si>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</si>
  <si>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</si>
  <si>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</si>
  <si>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</si>
  <si>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</si>
  <si>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</si>
  <si>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</si>
  <si>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</si>
  <si>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</si>
  <si>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</si>
  <si>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</si>
  <si>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</si>
  <si>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</si>
  <si>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</si>
  <si>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</si>
  <si>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</si>
  <si>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</si>
  <si>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</si>
  <si>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</si>
  <si>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</si>
  <si>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</si>
  <si>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</si>
  <si>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</si>
  <si>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</si>
  <si>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</si>
  <si>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</si>
  <si>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</si>
  <si>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</si>
  <si>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</si>
  <si>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</si>
  <si>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</si>
  <si>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</si>
  <si>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</si>
  <si>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</si>
  <si>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</si>
  <si>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</si>
  <si>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</si>
  <si>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</si>
  <si>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</si>
  <si>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</si>
  <si>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</si>
  <si>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</si>
  <si>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</si>
  <si>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</si>
  <si>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</si>
  <si>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</si>
  <si>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</si>
  <si>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</si>
  <si>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</si>
  <si>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</si>
  <si>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</si>
  <si>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</si>
  <si>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</si>
  <si>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</si>
  <si>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</si>
  <si>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</si>
  <si>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</si>
  <si>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</si>
  <si>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</si>
  <si>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</si>
  <si>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</si>
  <si>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</si>
  <si>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</si>
  <si>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</si>
  <si>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</si>
  <si>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</si>
  <si>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</si>
  <si>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</si>
  <si>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</si>
  <si>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</si>
  <si>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</si>
  <si>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</si>
  <si>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</si>
  <si>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</si>
  <si>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</si>
  <si>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</si>
  <si>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</si>
  <si>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</si>
  <si>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</si>
  <si>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</si>
  <si>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</si>
  <si>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</si>
  <si>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</si>
  <si>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</si>
  <si>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</si>
  <si>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</si>
  <si>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</si>
  <si>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</si>
  <si>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</si>
  <si>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</si>
  <si>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</si>
  <si>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</si>
  <si>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</si>
  <si>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</si>
  <si>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</si>
  <si>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</si>
  <si>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</si>
  <si>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</si>
  <si>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</si>
  <si>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</si>
  <si>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</si>
  <si>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</si>
  <si>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</si>
  <si>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</si>
  <si>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</si>
  <si>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</si>
  <si>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</si>
  <si>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</si>
  <si>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</si>
  <si>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</si>
  <si>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</si>
  <si>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</si>
  <si>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</si>
  <si>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</si>
  <si>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</si>
  <si>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</si>
  <si>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</si>
  <si>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</si>
  <si>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</si>
  <si>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</si>
  <si>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</si>
  <si>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</si>
  <si>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</si>
  <si>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</si>
  <si>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</si>
  <si>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</si>
  <si>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</si>
  <si>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</si>
  <si>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</si>
  <si>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</si>
  <si>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</si>
  <si>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</si>
  <si>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</si>
  <si>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</si>
  <si>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</si>
  <si>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</si>
  <si>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</si>
  <si>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</si>
  <si>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</si>
  <si>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</si>
  <si>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</si>
  <si>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</si>
  <si>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</si>
  <si>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</si>
  <si>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</si>
  <si>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</si>
  <si>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</si>
  <si>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</si>
  <si>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</si>
  <si>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</si>
  <si>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</si>
  <si>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</si>
  <si>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</si>
  <si>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</si>
  <si>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</si>
  <si>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</si>
  <si>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</si>
  <si>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</si>
  <si>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</si>
  <si>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</si>
  <si>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</si>
  <si>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</si>
  <si>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</si>
  <si>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</si>
  <si>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</si>
  <si>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</si>
  <si>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</si>
  <si>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</si>
  <si>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</si>
  <si>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</si>
  <si>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</si>
  <si>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</si>
  <si>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</si>
  <si>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</si>
  <si>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</si>
  <si>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</si>
  <si>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</si>
  <si>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</si>
  <si>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</si>
  <si>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</si>
  <si>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</si>
  <si>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</si>
  <si>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</si>
  <si>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</si>
  <si>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</si>
  <si>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</si>
  <si>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</si>
  <si>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</si>
  <si>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</si>
  <si>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</si>
  <si>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</si>
  <si>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</si>
  <si>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</si>
  <si>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</si>
  <si>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</si>
  <si>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</si>
  <si>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</si>
  <si>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</si>
  <si>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</si>
  <si>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</si>
  <si>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</si>
  <si>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</si>
  <si>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</si>
  <si>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</si>
  <si>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</si>
  <si>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</si>
  <si>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</si>
  <si>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</si>
  <si>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</si>
  <si>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</si>
  <si>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</si>
  <si>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</si>
  <si>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</si>
  <si>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</si>
  <si>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</si>
  <si>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</si>
  <si>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</si>
  <si>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</si>
  <si>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</si>
  <si>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</si>
  <si>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</si>
  <si>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</si>
  <si>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</si>
  <si>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</si>
  <si>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</si>
  <si>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</si>
  <si>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</si>
  <si>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</si>
  <si>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</si>
  <si>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</si>
  <si>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</si>
  <si>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</si>
  <si>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</si>
  <si>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</si>
  <si>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</si>
  <si>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</si>
  <si>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</si>
  <si>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</si>
  <si>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</si>
  <si>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</si>
  <si>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</si>
  <si>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</si>
  <si>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</si>
  <si>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</si>
  <si>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</si>
  <si>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</si>
  <si>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</si>
  <si>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</si>
  <si>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</si>
  <si>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</si>
  <si>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</si>
  <si>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</si>
  <si>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</si>
  <si>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Expertiză și documentație tehnică  pentru punere în corespondență a situației de fapt cu cea din extras CF pentru următoarele locații: CSPAH CĂPUȘU DE CÎMPIE, CRRN CĂLUGĂRENI, CIA GLODENI, canton LUDUȘ, SĂBED, ABUS, SĂCĂDAT</t>
  </si>
  <si>
    <t>Expertiză și documentație tehnică  pentru punere în corespondență a situației de fapt cu cea din extras CF pentru clădiri din subordinea DGASPC MUREȘ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</si>
  <si>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</si>
  <si>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</si>
  <si>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</si>
  <si>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</si>
  <si>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</si>
  <si>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</si>
  <si>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</si>
  <si>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</si>
  <si>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</si>
  <si>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</si>
  <si>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</si>
  <si>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</si>
  <si>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</si>
  <si>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</si>
  <si>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</si>
  <si>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</si>
  <si>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</si>
  <si>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</si>
  <si>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</si>
  <si>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</si>
  <si>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</si>
  <si>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</si>
  <si>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</si>
  <si>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</si>
  <si>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</si>
  <si>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</si>
  <si>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</si>
  <si>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</si>
  <si>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</si>
  <si>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</si>
  <si>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</si>
  <si>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</si>
  <si>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</si>
  <si>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</si>
  <si>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</si>
  <si>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</si>
  <si>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</si>
  <si>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</si>
  <si>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</si>
  <si>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</si>
  <si>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</si>
  <si>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</si>
  <si>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</si>
  <si>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</si>
  <si>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</si>
  <si>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</si>
  <si>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</si>
  <si>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</si>
  <si>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</si>
  <si>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</si>
  <si>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</si>
  <si>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</si>
  <si>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</si>
  <si>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</si>
  <si>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</si>
  <si>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</si>
  <si>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</si>
  <si>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</si>
  <si>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</si>
  <si>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</si>
  <si>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</si>
  <si>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</si>
  <si>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</si>
  <si>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</si>
  <si>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</si>
  <si>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</si>
  <si>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</si>
  <si>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</si>
  <si>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</si>
  <si>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</si>
  <si>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</si>
  <si>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</si>
  <si>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</si>
  <si>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</si>
  <si>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Trusă de endourologie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</si>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</sst>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164" fontId="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3" fontId="47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wrapText="1"/>
      <protection/>
    </xf>
    <xf numFmtId="49" fontId="50" fillId="34" borderId="10" xfId="50" applyNumberFormat="1" applyFont="1" applyFill="1" applyBorder="1" applyAlignment="1">
      <alignment horizontal="center"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7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48" fillId="34" borderId="10" xfId="50" applyNumberFormat="1" applyFont="1" applyFill="1" applyBorder="1" applyAlignment="1">
      <alignment horizontal="right" wrapText="1"/>
      <protection/>
    </xf>
    <xf numFmtId="0" fontId="50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center" wrapText="1"/>
    </xf>
    <xf numFmtId="3" fontId="50" fillId="36" borderId="10" xfId="0" applyNumberFormat="1" applyFont="1" applyFill="1" applyBorder="1" applyAlignment="1">
      <alignment horizontal="right"/>
    </xf>
    <xf numFmtId="0" fontId="47" fillId="0" borderId="10" xfId="0" applyNumberFormat="1" applyFont="1" applyBorder="1" applyAlignment="1">
      <alignment wrapText="1"/>
    </xf>
    <xf numFmtId="46" fontId="47" fillId="0" borderId="10" xfId="0" applyNumberFormat="1" applyFont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3" fontId="47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horizontal="right" wrapText="1"/>
      <protection/>
    </xf>
    <xf numFmtId="49" fontId="47" fillId="35" borderId="10" xfId="50" applyNumberFormat="1" applyFont="1" applyFill="1" applyBorder="1" applyAlignment="1">
      <alignment horizontal="center" wrapText="1"/>
      <protection/>
    </xf>
    <xf numFmtId="3" fontId="47" fillId="35" borderId="10" xfId="50" applyNumberFormat="1" applyFont="1" applyFill="1" applyBorder="1" applyAlignment="1">
      <alignment horizontal="right" wrapText="1"/>
      <protection/>
    </xf>
    <xf numFmtId="0" fontId="47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 horizontal="left" wrapText="1"/>
    </xf>
    <xf numFmtId="3" fontId="48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3" fillId="33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49" fontId="53" fillId="33" borderId="10" xfId="50" applyNumberFormat="1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 horizontal="center"/>
    </xf>
    <xf numFmtId="3" fontId="53" fillId="33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0" fillId="34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right" wrapText="1"/>
    </xf>
    <xf numFmtId="3" fontId="54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9" sqref="M39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3" t="s">
        <v>0</v>
      </c>
      <c r="B2" s="114" t="s">
        <v>1</v>
      </c>
      <c r="C2" s="113" t="s">
        <v>2</v>
      </c>
      <c r="D2" s="116" t="s">
        <v>319</v>
      </c>
      <c r="E2" s="116" t="s">
        <v>320</v>
      </c>
      <c r="F2" s="116" t="s">
        <v>321</v>
      </c>
      <c r="G2" s="113" t="s">
        <v>3</v>
      </c>
      <c r="H2" s="113"/>
    </row>
    <row r="3" spans="1:8" ht="54" customHeight="1">
      <c r="A3" s="113"/>
      <c r="B3" s="114"/>
      <c r="C3" s="115"/>
      <c r="D3" s="116"/>
      <c r="E3" s="116"/>
      <c r="F3" s="116"/>
      <c r="G3" s="5" t="s">
        <v>4</v>
      </c>
      <c r="H3" s="6" t="s">
        <v>348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322</v>
      </c>
      <c r="G4" s="9">
        <v>6</v>
      </c>
      <c r="H4" s="9">
        <v>7</v>
      </c>
    </row>
    <row r="5" spans="1:13" ht="12.75">
      <c r="A5" s="10"/>
      <c r="B5" s="11" t="s">
        <v>5</v>
      </c>
      <c r="C5" s="12"/>
      <c r="D5" s="13">
        <f>D6+D97+D178+D222+D238+D82+D94+D92</f>
        <v>158265000</v>
      </c>
      <c r="E5" s="13">
        <f>E6+E97+E178+E222+E238+E82+E94+E92</f>
        <v>96500</v>
      </c>
      <c r="F5" s="13">
        <f>F6+F97+F178+F222+F238+F82+F94+F92</f>
        <v>158361500</v>
      </c>
      <c r="G5" s="13">
        <f>G6+G97+G178+G222+G238+G82+G94+G92</f>
        <v>133997000</v>
      </c>
      <c r="H5" s="13">
        <f>H6+H97+H178+H222+H238+H82+H94+H92</f>
        <v>24364500</v>
      </c>
      <c r="K5" s="41"/>
      <c r="L5" s="41"/>
      <c r="M5" s="41"/>
    </row>
    <row r="6" spans="1:13" ht="12.75">
      <c r="A6" s="14"/>
      <c r="B6" s="15" t="s">
        <v>6</v>
      </c>
      <c r="C6" s="16"/>
      <c r="D6" s="17">
        <f>D7+D41+D55+D46+D39+D32+D80</f>
        <v>100418000</v>
      </c>
      <c r="E6" s="17">
        <f>E7+E41+E55+E46+E39+E32+E80</f>
        <v>91000</v>
      </c>
      <c r="F6" s="17">
        <f>F7+F41+F55+F46+F39+F32+F80</f>
        <v>100509000</v>
      </c>
      <c r="G6" s="17">
        <f>G7+G41+G55+G46+G39+G32+G80</f>
        <v>100509000</v>
      </c>
      <c r="H6" s="17">
        <f>H7+H41+H55+H46+H39+H32+H80</f>
        <v>0</v>
      </c>
      <c r="K6" s="41"/>
      <c r="L6" s="41"/>
      <c r="M6" s="41"/>
    </row>
    <row r="7" spans="1:13" s="21" customFormat="1" ht="12.75">
      <c r="A7" s="18"/>
      <c r="B7" s="19" t="s">
        <v>7</v>
      </c>
      <c r="C7" s="8"/>
      <c r="D7" s="20">
        <f>SUM(D8:D31)</f>
        <v>5530000</v>
      </c>
      <c r="E7" s="20">
        <f>SUM(E8:E31)</f>
        <v>0</v>
      </c>
      <c r="F7" s="20">
        <f>SUM(F8:F31)</f>
        <v>5530000</v>
      </c>
      <c r="G7" s="20">
        <f>SUM(G8:G31)</f>
        <v>5530000</v>
      </c>
      <c r="H7" s="20">
        <f>SUM(H8:H31)</f>
        <v>0</v>
      </c>
      <c r="J7" s="4"/>
      <c r="K7" s="41"/>
      <c r="L7" s="41"/>
      <c r="M7" s="41"/>
    </row>
    <row r="8" spans="1:13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K8" s="41"/>
      <c r="L8" s="41"/>
      <c r="M8" s="41"/>
    </row>
    <row r="9" spans="1:13" ht="25.5">
      <c r="A9" s="22">
        <v>2</v>
      </c>
      <c r="B9" s="23" t="s">
        <v>10</v>
      </c>
      <c r="C9" s="26" t="s">
        <v>9</v>
      </c>
      <c r="D9" s="25">
        <v>3060000</v>
      </c>
      <c r="E9" s="25"/>
      <c r="F9" s="25">
        <f aca="true" t="shared" si="0" ref="F9:F75">D9+E9</f>
        <v>3060000</v>
      </c>
      <c r="G9" s="27">
        <f>3029000+31000</f>
        <v>3060000</v>
      </c>
      <c r="H9" s="20"/>
      <c r="K9" s="41"/>
      <c r="L9" s="41"/>
      <c r="M9" s="41"/>
    </row>
    <row r="10" spans="1:13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K10" s="41"/>
      <c r="L10" s="41"/>
      <c r="M10" s="41"/>
    </row>
    <row r="11" spans="1:13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K11" s="41"/>
      <c r="L11" s="41"/>
      <c r="M11" s="41"/>
    </row>
    <row r="12" spans="1:13" ht="12.75">
      <c r="A12" s="22">
        <v>5</v>
      </c>
      <c r="B12" s="23" t="s">
        <v>13</v>
      </c>
      <c r="C12" s="24" t="s">
        <v>323</v>
      </c>
      <c r="D12" s="25">
        <v>931000</v>
      </c>
      <c r="E12" s="25"/>
      <c r="F12" s="25">
        <f t="shared" si="0"/>
        <v>931000</v>
      </c>
      <c r="G12" s="25">
        <v>931000</v>
      </c>
      <c r="H12" s="20"/>
      <c r="K12" s="41"/>
      <c r="L12" s="41"/>
      <c r="M12" s="41"/>
    </row>
    <row r="13" spans="1:13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K13" s="41"/>
      <c r="L13" s="41"/>
      <c r="M13" s="41"/>
    </row>
    <row r="14" spans="1:13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K14" s="41"/>
      <c r="L14" s="41"/>
      <c r="M14" s="41"/>
    </row>
    <row r="15" spans="1:13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K15" s="41"/>
      <c r="L15" s="41"/>
      <c r="M15" s="41"/>
    </row>
    <row r="16" spans="1:13" ht="12.75">
      <c r="A16" s="22">
        <v>9</v>
      </c>
      <c r="B16" s="23" t="s">
        <v>17</v>
      </c>
      <c r="C16" s="24" t="s">
        <v>9</v>
      </c>
      <c r="D16" s="25">
        <v>24000</v>
      </c>
      <c r="E16" s="25"/>
      <c r="F16" s="25">
        <f t="shared" si="0"/>
        <v>24000</v>
      </c>
      <c r="G16" s="25">
        <v>24000</v>
      </c>
      <c r="H16" s="20"/>
      <c r="K16" s="41"/>
      <c r="L16" s="41"/>
      <c r="M16" s="41"/>
    </row>
    <row r="17" spans="1:13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K17" s="41"/>
      <c r="L17" s="41"/>
      <c r="M17" s="41"/>
    </row>
    <row r="18" spans="1:13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K18" s="41"/>
      <c r="L18" s="41"/>
      <c r="M18" s="41"/>
    </row>
    <row r="19" spans="1:13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K19" s="41"/>
      <c r="L19" s="41"/>
      <c r="M19" s="41"/>
    </row>
    <row r="20" spans="1:13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  <c r="K20" s="41"/>
      <c r="L20" s="41"/>
      <c r="M20" s="41"/>
    </row>
    <row r="21" spans="1:13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K21" s="41"/>
      <c r="L21" s="41"/>
      <c r="M21" s="41"/>
    </row>
    <row r="22" spans="1:13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K22" s="41"/>
      <c r="L22" s="41"/>
      <c r="M22" s="41"/>
    </row>
    <row r="23" spans="1:13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K23" s="41"/>
      <c r="L23" s="41"/>
      <c r="M23" s="41"/>
    </row>
    <row r="24" spans="1:13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K24" s="41"/>
      <c r="L24" s="41"/>
      <c r="M24" s="41"/>
    </row>
    <row r="25" spans="1:13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K25" s="41"/>
      <c r="L25" s="41"/>
      <c r="M25" s="41"/>
    </row>
    <row r="26" spans="1:13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K26" s="41"/>
      <c r="L26" s="41"/>
      <c r="M26" s="41"/>
    </row>
    <row r="27" spans="1:13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  <c r="K27" s="41"/>
      <c r="L27" s="41"/>
      <c r="M27" s="41"/>
    </row>
    <row r="28" spans="1:13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  <c r="K28" s="41"/>
      <c r="L28" s="41"/>
      <c r="M28" s="41"/>
    </row>
    <row r="29" spans="1:13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  <c r="K29" s="41"/>
      <c r="L29" s="41"/>
      <c r="M29" s="41"/>
    </row>
    <row r="30" spans="1:13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K30" s="41"/>
      <c r="L30" s="41"/>
      <c r="M30" s="41"/>
    </row>
    <row r="31" spans="1:13" ht="12.75">
      <c r="A31" s="22">
        <v>24</v>
      </c>
      <c r="B31" s="22" t="s">
        <v>329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  <c r="K31" s="41"/>
      <c r="L31" s="41"/>
      <c r="M31" s="41"/>
    </row>
    <row r="32" spans="1:13" s="21" customFormat="1" ht="12.75">
      <c r="A32" s="22"/>
      <c r="B32" s="19" t="s">
        <v>31</v>
      </c>
      <c r="C32" s="24"/>
      <c r="D32" s="20">
        <f>SUM(D33:D38)</f>
        <v>83000</v>
      </c>
      <c r="E32" s="20">
        <f>SUM(E33:E38)</f>
        <v>91000</v>
      </c>
      <c r="F32" s="20">
        <f>SUM(F33:F38)</f>
        <v>174000</v>
      </c>
      <c r="G32" s="20">
        <f>SUM(G33:G38)</f>
        <v>174000</v>
      </c>
      <c r="H32" s="20">
        <f>SUM(H33:H37)</f>
        <v>0</v>
      </c>
      <c r="J32" s="4"/>
      <c r="K32" s="41"/>
      <c r="L32" s="41"/>
      <c r="M32" s="41"/>
    </row>
    <row r="33" spans="1:13" s="21" customFormat="1" ht="25.5">
      <c r="A33" s="22">
        <v>1</v>
      </c>
      <c r="B33" s="23" t="s">
        <v>32</v>
      </c>
      <c r="C33" s="24" t="s">
        <v>33</v>
      </c>
      <c r="D33" s="25">
        <v>20000</v>
      </c>
      <c r="E33" s="25"/>
      <c r="F33" s="25">
        <f t="shared" si="0"/>
        <v>20000</v>
      </c>
      <c r="G33" s="25">
        <v>20000</v>
      </c>
      <c r="H33" s="25"/>
      <c r="J33" s="4"/>
      <c r="K33" s="41"/>
      <c r="L33" s="41"/>
      <c r="M33" s="41"/>
    </row>
    <row r="34" spans="1:13" s="21" customFormat="1" ht="25.5">
      <c r="A34" s="22">
        <v>2</v>
      </c>
      <c r="B34" s="23" t="s">
        <v>34</v>
      </c>
      <c r="C34" s="24" t="s">
        <v>33</v>
      </c>
      <c r="D34" s="25">
        <v>15000</v>
      </c>
      <c r="E34" s="25"/>
      <c r="F34" s="25">
        <f t="shared" si="0"/>
        <v>15000</v>
      </c>
      <c r="G34" s="25">
        <v>15000</v>
      </c>
      <c r="H34" s="25"/>
      <c r="J34" s="4"/>
      <c r="K34" s="41"/>
      <c r="L34" s="41"/>
      <c r="M34" s="41"/>
    </row>
    <row r="35" spans="1:13" s="21" customFormat="1" ht="12.75">
      <c r="A35" s="22">
        <v>3</v>
      </c>
      <c r="B35" s="23" t="s">
        <v>35</v>
      </c>
      <c r="C35" s="24" t="s">
        <v>33</v>
      </c>
      <c r="D35" s="25">
        <v>15000</v>
      </c>
      <c r="E35" s="25"/>
      <c r="F35" s="25">
        <f t="shared" si="0"/>
        <v>15000</v>
      </c>
      <c r="G35" s="25">
        <v>15000</v>
      </c>
      <c r="H35" s="25"/>
      <c r="J35" s="4"/>
      <c r="K35" s="41"/>
      <c r="L35" s="41"/>
      <c r="M35" s="41"/>
    </row>
    <row r="36" spans="1:13" s="21" customFormat="1" ht="25.5">
      <c r="A36" s="22">
        <v>4</v>
      </c>
      <c r="B36" s="23" t="s">
        <v>36</v>
      </c>
      <c r="C36" s="24" t="s">
        <v>33</v>
      </c>
      <c r="D36" s="25">
        <v>30000</v>
      </c>
      <c r="E36" s="25"/>
      <c r="F36" s="25">
        <f t="shared" si="0"/>
        <v>30000</v>
      </c>
      <c r="G36" s="25">
        <v>30000</v>
      </c>
      <c r="H36" s="25"/>
      <c r="J36" s="4"/>
      <c r="K36" s="41"/>
      <c r="L36" s="41"/>
      <c r="M36" s="41"/>
    </row>
    <row r="37" spans="1:13" s="21" customFormat="1" ht="25.5">
      <c r="A37" s="22">
        <v>5</v>
      </c>
      <c r="B37" s="23" t="s">
        <v>37</v>
      </c>
      <c r="C37" s="24" t="s">
        <v>33</v>
      </c>
      <c r="D37" s="25">
        <v>3000</v>
      </c>
      <c r="E37" s="25"/>
      <c r="F37" s="25">
        <f t="shared" si="0"/>
        <v>3000</v>
      </c>
      <c r="G37" s="25">
        <v>3000</v>
      </c>
      <c r="H37" s="25"/>
      <c r="J37" s="4"/>
      <c r="K37" s="41"/>
      <c r="L37" s="41"/>
      <c r="M37" s="41"/>
    </row>
    <row r="38" spans="1:13" s="21" customFormat="1" ht="12.75">
      <c r="A38" s="22">
        <v>6</v>
      </c>
      <c r="B38" s="23" t="s">
        <v>351</v>
      </c>
      <c r="C38" s="24" t="s">
        <v>33</v>
      </c>
      <c r="D38" s="25"/>
      <c r="E38" s="25">
        <v>91000</v>
      </c>
      <c r="F38" s="25">
        <f t="shared" si="0"/>
        <v>91000</v>
      </c>
      <c r="G38" s="25">
        <v>91000</v>
      </c>
      <c r="H38" s="25"/>
      <c r="J38" s="4"/>
      <c r="K38" s="41"/>
      <c r="L38" s="41"/>
      <c r="M38" s="41"/>
    </row>
    <row r="39" spans="1:13" s="21" customFormat="1" ht="12.75">
      <c r="A39" s="18"/>
      <c r="B39" s="19" t="s">
        <v>38</v>
      </c>
      <c r="C39" s="18"/>
      <c r="D39" s="20">
        <f>SUM(D40)</f>
        <v>135000</v>
      </c>
      <c r="E39" s="20">
        <f>SUM(E40)</f>
        <v>0</v>
      </c>
      <c r="F39" s="20">
        <f>SUM(F40)</f>
        <v>135000</v>
      </c>
      <c r="G39" s="20">
        <f>SUM(G40)</f>
        <v>135000</v>
      </c>
      <c r="H39" s="20">
        <f>SUM(H40)</f>
        <v>0</v>
      </c>
      <c r="J39" s="4"/>
      <c r="K39" s="41"/>
      <c r="L39" s="41"/>
      <c r="M39" s="41"/>
    </row>
    <row r="40" spans="1:13" s="21" customFormat="1" ht="31.5" customHeight="1">
      <c r="A40" s="22">
        <v>1</v>
      </c>
      <c r="B40" s="28" t="s">
        <v>39</v>
      </c>
      <c r="C40" s="24" t="s">
        <v>40</v>
      </c>
      <c r="D40" s="25">
        <v>135000</v>
      </c>
      <c r="E40" s="25"/>
      <c r="F40" s="25">
        <f t="shared" si="0"/>
        <v>135000</v>
      </c>
      <c r="G40" s="25">
        <v>135000</v>
      </c>
      <c r="H40" s="25"/>
      <c r="J40" s="4"/>
      <c r="K40" s="41"/>
      <c r="L40" s="41"/>
      <c r="M40" s="41"/>
    </row>
    <row r="41" spans="1:13" s="21" customFormat="1" ht="12.75">
      <c r="A41" s="18"/>
      <c r="B41" s="19" t="s">
        <v>41</v>
      </c>
      <c r="C41" s="24"/>
      <c r="D41" s="20">
        <f>SUM(D42:D45)</f>
        <v>759000</v>
      </c>
      <c r="E41" s="20">
        <f>SUM(E42:E45)</f>
        <v>0</v>
      </c>
      <c r="F41" s="20">
        <f>SUM(F42:F45)</f>
        <v>759000</v>
      </c>
      <c r="G41" s="20">
        <f>SUM(G42:G45)</f>
        <v>759000</v>
      </c>
      <c r="H41" s="20">
        <f>SUM(H42:H45)</f>
        <v>0</v>
      </c>
      <c r="J41" s="4"/>
      <c r="K41" s="41"/>
      <c r="L41" s="41"/>
      <c r="M41" s="41"/>
    </row>
    <row r="42" spans="1:13" s="21" customFormat="1" ht="12.75">
      <c r="A42" s="22">
        <v>1</v>
      </c>
      <c r="B42" s="29" t="s">
        <v>42</v>
      </c>
      <c r="C42" s="24" t="s">
        <v>43</v>
      </c>
      <c r="D42" s="25">
        <v>400000</v>
      </c>
      <c r="E42" s="25"/>
      <c r="F42" s="25">
        <f t="shared" si="0"/>
        <v>400000</v>
      </c>
      <c r="G42" s="25">
        <v>400000</v>
      </c>
      <c r="H42" s="20"/>
      <c r="J42" s="4"/>
      <c r="K42" s="41"/>
      <c r="L42" s="41"/>
      <c r="M42" s="41"/>
    </row>
    <row r="43" spans="1:13" s="21" customFormat="1" ht="12.75">
      <c r="A43" s="22">
        <v>2</v>
      </c>
      <c r="B43" s="29" t="s">
        <v>44</v>
      </c>
      <c r="C43" s="24" t="s">
        <v>45</v>
      </c>
      <c r="D43" s="25">
        <v>100000</v>
      </c>
      <c r="E43" s="25"/>
      <c r="F43" s="25">
        <f t="shared" si="0"/>
        <v>100000</v>
      </c>
      <c r="G43" s="25">
        <v>100000</v>
      </c>
      <c r="H43" s="20"/>
      <c r="J43" s="4"/>
      <c r="K43" s="41"/>
      <c r="L43" s="41"/>
      <c r="M43" s="41"/>
    </row>
    <row r="44" spans="1:13" ht="12.75">
      <c r="A44" s="22">
        <v>3</v>
      </c>
      <c r="B44" s="30" t="s">
        <v>46</v>
      </c>
      <c r="C44" s="24" t="s">
        <v>45</v>
      </c>
      <c r="D44" s="25">
        <v>20000</v>
      </c>
      <c r="E44" s="25"/>
      <c r="F44" s="25">
        <f t="shared" si="0"/>
        <v>20000</v>
      </c>
      <c r="G44" s="31">
        <v>20000</v>
      </c>
      <c r="H44" s="20"/>
      <c r="K44" s="41"/>
      <c r="L44" s="41"/>
      <c r="M44" s="41"/>
    </row>
    <row r="45" spans="1:13" ht="12.75">
      <c r="A45" s="22">
        <v>4</v>
      </c>
      <c r="B45" s="30" t="s">
        <v>47</v>
      </c>
      <c r="C45" s="24" t="s">
        <v>45</v>
      </c>
      <c r="D45" s="25">
        <v>239000</v>
      </c>
      <c r="E45" s="25"/>
      <c r="F45" s="25">
        <f t="shared" si="0"/>
        <v>239000</v>
      </c>
      <c r="G45" s="31">
        <v>239000</v>
      </c>
      <c r="H45" s="20"/>
      <c r="K45" s="41"/>
      <c r="L45" s="41"/>
      <c r="M45" s="41"/>
    </row>
    <row r="46" spans="1:13" ht="12.75">
      <c r="A46" s="22"/>
      <c r="B46" s="19" t="s">
        <v>48</v>
      </c>
      <c r="C46" s="24"/>
      <c r="D46" s="20">
        <f>D47+D52+D53+D54</f>
        <v>8646000</v>
      </c>
      <c r="E46" s="20">
        <f>E47+E52+E53+E54</f>
        <v>0</v>
      </c>
      <c r="F46" s="20">
        <f>F47+F52+F53+F54</f>
        <v>8646000</v>
      </c>
      <c r="G46" s="20">
        <f>G47+G52+G53+G54</f>
        <v>8646000</v>
      </c>
      <c r="H46" s="20">
        <f>H47+H52+H53+H54</f>
        <v>0</v>
      </c>
      <c r="K46" s="41"/>
      <c r="L46" s="41"/>
      <c r="M46" s="41"/>
    </row>
    <row r="47" spans="1:13" ht="38.25">
      <c r="A47" s="22">
        <v>1</v>
      </c>
      <c r="B47" s="23" t="s">
        <v>49</v>
      </c>
      <c r="C47" s="24"/>
      <c r="D47" s="20">
        <v>8100000</v>
      </c>
      <c r="E47" s="20"/>
      <c r="F47" s="20">
        <f t="shared" si="0"/>
        <v>8100000</v>
      </c>
      <c r="G47" s="20">
        <v>8100000</v>
      </c>
      <c r="H47" s="20"/>
      <c r="K47" s="41"/>
      <c r="L47" s="41"/>
      <c r="M47" s="41"/>
    </row>
    <row r="48" spans="1:13" ht="12.75">
      <c r="A48" s="32" t="s">
        <v>50</v>
      </c>
      <c r="B48" s="23" t="s">
        <v>51</v>
      </c>
      <c r="C48" s="24" t="s">
        <v>52</v>
      </c>
      <c r="D48" s="25">
        <v>130000</v>
      </c>
      <c r="E48" s="25"/>
      <c r="F48" s="25">
        <f t="shared" si="0"/>
        <v>130000</v>
      </c>
      <c r="G48" s="25">
        <v>130000</v>
      </c>
      <c r="H48" s="20"/>
      <c r="K48" s="41"/>
      <c r="L48" s="41"/>
      <c r="M48" s="41"/>
    </row>
    <row r="49" spans="1:13" ht="38.25">
      <c r="A49" s="32" t="s">
        <v>53</v>
      </c>
      <c r="B49" s="23" t="s">
        <v>54</v>
      </c>
      <c r="C49" s="24" t="s">
        <v>52</v>
      </c>
      <c r="D49" s="25">
        <v>820000</v>
      </c>
      <c r="E49" s="25"/>
      <c r="F49" s="25">
        <f t="shared" si="0"/>
        <v>820000</v>
      </c>
      <c r="G49" s="25">
        <v>820000</v>
      </c>
      <c r="H49" s="20"/>
      <c r="K49" s="41"/>
      <c r="L49" s="41"/>
      <c r="M49" s="41"/>
    </row>
    <row r="50" spans="1:13" ht="12.75">
      <c r="A50" s="32" t="s">
        <v>55</v>
      </c>
      <c r="B50" s="23" t="s">
        <v>56</v>
      </c>
      <c r="C50" s="24" t="s">
        <v>52</v>
      </c>
      <c r="D50" s="25">
        <v>150000</v>
      </c>
      <c r="E50" s="25"/>
      <c r="F50" s="25">
        <f t="shared" si="0"/>
        <v>150000</v>
      </c>
      <c r="G50" s="25">
        <v>150000</v>
      </c>
      <c r="H50" s="20"/>
      <c r="K50" s="41"/>
      <c r="L50" s="41"/>
      <c r="M50" s="41"/>
    </row>
    <row r="51" spans="1:13" ht="12.75">
      <c r="A51" s="32" t="s">
        <v>57</v>
      </c>
      <c r="B51" s="23" t="s">
        <v>58</v>
      </c>
      <c r="C51" s="24" t="s">
        <v>52</v>
      </c>
      <c r="D51" s="25">
        <v>4970000</v>
      </c>
      <c r="E51" s="25"/>
      <c r="F51" s="25">
        <f t="shared" si="0"/>
        <v>4970000</v>
      </c>
      <c r="G51" s="25">
        <v>4970000</v>
      </c>
      <c r="H51" s="20"/>
      <c r="K51" s="41"/>
      <c r="L51" s="41"/>
      <c r="M51" s="41"/>
    </row>
    <row r="52" spans="1:13" ht="38.25">
      <c r="A52" s="22">
        <v>2</v>
      </c>
      <c r="B52" s="23" t="s">
        <v>59</v>
      </c>
      <c r="C52" s="24" t="s">
        <v>52</v>
      </c>
      <c r="D52" s="25">
        <v>158000</v>
      </c>
      <c r="E52" s="25"/>
      <c r="F52" s="25">
        <f t="shared" si="0"/>
        <v>158000</v>
      </c>
      <c r="G52" s="25">
        <v>158000</v>
      </c>
      <c r="H52" s="20"/>
      <c r="K52" s="41"/>
      <c r="L52" s="41"/>
      <c r="M52" s="41"/>
    </row>
    <row r="53" spans="1:13" ht="38.25">
      <c r="A53" s="22">
        <v>3</v>
      </c>
      <c r="B53" s="23" t="s">
        <v>60</v>
      </c>
      <c r="C53" s="24" t="s">
        <v>52</v>
      </c>
      <c r="D53" s="25">
        <v>158000</v>
      </c>
      <c r="E53" s="25"/>
      <c r="F53" s="25">
        <f t="shared" si="0"/>
        <v>158000</v>
      </c>
      <c r="G53" s="33">
        <v>158000</v>
      </c>
      <c r="H53" s="20"/>
      <c r="K53" s="41"/>
      <c r="L53" s="41"/>
      <c r="M53" s="41"/>
    </row>
    <row r="54" spans="1:13" ht="25.5">
      <c r="A54" s="22">
        <v>4</v>
      </c>
      <c r="B54" s="23" t="s">
        <v>346</v>
      </c>
      <c r="C54" s="24" t="s">
        <v>52</v>
      </c>
      <c r="D54" s="25">
        <v>230000</v>
      </c>
      <c r="E54" s="25"/>
      <c r="F54" s="25">
        <f t="shared" si="0"/>
        <v>230000</v>
      </c>
      <c r="G54" s="33">
        <v>230000</v>
      </c>
      <c r="H54" s="20"/>
      <c r="K54" s="41"/>
      <c r="L54" s="41"/>
      <c r="M54" s="41"/>
    </row>
    <row r="55" spans="1:13" s="21" customFormat="1" ht="12.75">
      <c r="A55" s="18"/>
      <c r="B55" s="19" t="s">
        <v>61</v>
      </c>
      <c r="C55" s="8"/>
      <c r="D55" s="20">
        <f>SUM(D56:D63)+D79</f>
        <v>85255000</v>
      </c>
      <c r="E55" s="20">
        <f>SUM(E56:E63)+E79</f>
        <v>0</v>
      </c>
      <c r="F55" s="20">
        <f>SUM(F56:F63)+F79</f>
        <v>85255000</v>
      </c>
      <c r="G55" s="20">
        <f>SUM(G56:G63)+G79</f>
        <v>85255000</v>
      </c>
      <c r="H55" s="20">
        <f>SUM(H56:H63)+H79</f>
        <v>0</v>
      </c>
      <c r="J55" s="4"/>
      <c r="K55" s="41"/>
      <c r="L55" s="41"/>
      <c r="M55" s="41"/>
    </row>
    <row r="56" spans="1:13" ht="12.75">
      <c r="A56" s="22">
        <v>1</v>
      </c>
      <c r="B56" s="34" t="s">
        <v>62</v>
      </c>
      <c r="C56" s="24" t="s">
        <v>63</v>
      </c>
      <c r="D56" s="35">
        <v>75000</v>
      </c>
      <c r="E56" s="35"/>
      <c r="F56" s="25">
        <f t="shared" si="0"/>
        <v>75000</v>
      </c>
      <c r="G56" s="35">
        <v>75000</v>
      </c>
      <c r="H56" s="20"/>
      <c r="K56" s="41"/>
      <c r="L56" s="41"/>
      <c r="M56" s="41"/>
    </row>
    <row r="57" spans="1:13" ht="25.5">
      <c r="A57" s="22">
        <v>2</v>
      </c>
      <c r="B57" s="34" t="s">
        <v>64</v>
      </c>
      <c r="C57" s="24" t="s">
        <v>65</v>
      </c>
      <c r="D57" s="35">
        <v>318000</v>
      </c>
      <c r="E57" s="35"/>
      <c r="F57" s="25">
        <f t="shared" si="0"/>
        <v>318000</v>
      </c>
      <c r="G57" s="35">
        <v>318000</v>
      </c>
      <c r="H57" s="20"/>
      <c r="K57" s="41"/>
      <c r="L57" s="41"/>
      <c r="M57" s="41"/>
    </row>
    <row r="58" spans="1:13" ht="25.5">
      <c r="A58" s="22">
        <v>3</v>
      </c>
      <c r="B58" s="34" t="s">
        <v>66</v>
      </c>
      <c r="C58" s="24" t="s">
        <v>65</v>
      </c>
      <c r="D58" s="35">
        <v>7000</v>
      </c>
      <c r="E58" s="35"/>
      <c r="F58" s="25">
        <f t="shared" si="0"/>
        <v>7000</v>
      </c>
      <c r="G58" s="35">
        <v>7000</v>
      </c>
      <c r="H58" s="20"/>
      <c r="K58" s="41"/>
      <c r="L58" s="41"/>
      <c r="M58" s="41"/>
    </row>
    <row r="59" spans="1:13" ht="38.25">
      <c r="A59" s="22">
        <v>4</v>
      </c>
      <c r="B59" s="34" t="s">
        <v>67</v>
      </c>
      <c r="C59" s="24" t="s">
        <v>65</v>
      </c>
      <c r="D59" s="35">
        <v>11197000</v>
      </c>
      <c r="E59" s="35"/>
      <c r="F59" s="25">
        <f t="shared" si="0"/>
        <v>11197000</v>
      </c>
      <c r="G59" s="35">
        <v>11197000</v>
      </c>
      <c r="H59" s="20"/>
      <c r="K59" s="41"/>
      <c r="L59" s="41"/>
      <c r="M59" s="41"/>
    </row>
    <row r="60" spans="1:13" ht="25.5">
      <c r="A60" s="22">
        <v>5</v>
      </c>
      <c r="B60" s="34" t="s">
        <v>68</v>
      </c>
      <c r="C60" s="36" t="s">
        <v>65</v>
      </c>
      <c r="D60" s="35">
        <v>55000</v>
      </c>
      <c r="E60" s="35"/>
      <c r="F60" s="25">
        <f t="shared" si="0"/>
        <v>55000</v>
      </c>
      <c r="G60" s="35">
        <v>55000</v>
      </c>
      <c r="H60" s="20"/>
      <c r="K60" s="41"/>
      <c r="L60" s="41"/>
      <c r="M60" s="41"/>
    </row>
    <row r="61" spans="1:13" ht="25.5">
      <c r="A61" s="22">
        <v>6</v>
      </c>
      <c r="B61" s="34" t="s">
        <v>69</v>
      </c>
      <c r="C61" s="36" t="s">
        <v>70</v>
      </c>
      <c r="D61" s="35">
        <v>1555000</v>
      </c>
      <c r="E61" s="35"/>
      <c r="F61" s="25">
        <f t="shared" si="0"/>
        <v>1555000</v>
      </c>
      <c r="G61" s="35">
        <v>1555000</v>
      </c>
      <c r="H61" s="20"/>
      <c r="K61" s="41"/>
      <c r="L61" s="41"/>
      <c r="M61" s="41"/>
    </row>
    <row r="62" spans="1:13" ht="12.75">
      <c r="A62" s="22">
        <v>7</v>
      </c>
      <c r="B62" s="22" t="s">
        <v>71</v>
      </c>
      <c r="C62" s="36" t="s">
        <v>65</v>
      </c>
      <c r="D62" s="35">
        <v>3000</v>
      </c>
      <c r="E62" s="35"/>
      <c r="F62" s="25">
        <f t="shared" si="0"/>
        <v>3000</v>
      </c>
      <c r="G62" s="35">
        <v>3000</v>
      </c>
      <c r="H62" s="20"/>
      <c r="K62" s="41"/>
      <c r="L62" s="41"/>
      <c r="M62" s="41"/>
    </row>
    <row r="63" spans="1:13" ht="18" customHeight="1">
      <c r="A63" s="22">
        <v>16</v>
      </c>
      <c r="B63" s="37" t="s">
        <v>72</v>
      </c>
      <c r="C63" s="18"/>
      <c r="D63" s="38">
        <f>SUM(D64:D78)</f>
        <v>1001000</v>
      </c>
      <c r="E63" s="38">
        <f>SUM(E64:E78)</f>
        <v>0</v>
      </c>
      <c r="F63" s="38">
        <f>SUM(F64:F78)</f>
        <v>1001000</v>
      </c>
      <c r="G63" s="38">
        <f>SUM(G64:G78)</f>
        <v>1001000</v>
      </c>
      <c r="H63" s="38">
        <f>SUM(H64:H78)</f>
        <v>0</v>
      </c>
      <c r="K63" s="41"/>
      <c r="L63" s="41"/>
      <c r="M63" s="41"/>
    </row>
    <row r="64" spans="1:13" ht="12.75">
      <c r="A64" s="39" t="s">
        <v>73</v>
      </c>
      <c r="B64" s="34" t="s">
        <v>74</v>
      </c>
      <c r="C64" s="24" t="s">
        <v>65</v>
      </c>
      <c r="D64" s="25">
        <v>350000</v>
      </c>
      <c r="E64" s="25"/>
      <c r="F64" s="25">
        <f t="shared" si="0"/>
        <v>350000</v>
      </c>
      <c r="G64" s="40">
        <v>350000</v>
      </c>
      <c r="H64" s="40"/>
      <c r="K64" s="41"/>
      <c r="L64" s="41"/>
      <c r="M64" s="41"/>
    </row>
    <row r="65" spans="1:13" ht="12.75" customHeight="1">
      <c r="A65" s="39" t="s">
        <v>75</v>
      </c>
      <c r="B65" s="34" t="s">
        <v>76</v>
      </c>
      <c r="C65" s="24" t="s">
        <v>65</v>
      </c>
      <c r="D65" s="25">
        <v>46000</v>
      </c>
      <c r="E65" s="25"/>
      <c r="F65" s="25">
        <f t="shared" si="0"/>
        <v>46000</v>
      </c>
      <c r="G65" s="40">
        <v>46000</v>
      </c>
      <c r="H65" s="40"/>
      <c r="K65" s="41"/>
      <c r="L65" s="41"/>
      <c r="M65" s="41"/>
    </row>
    <row r="66" spans="1:13" ht="12.75" customHeight="1">
      <c r="A66" s="39" t="s">
        <v>77</v>
      </c>
      <c r="B66" s="34" t="s">
        <v>78</v>
      </c>
      <c r="C66" s="24" t="s">
        <v>65</v>
      </c>
      <c r="D66" s="25">
        <v>31000</v>
      </c>
      <c r="E66" s="25"/>
      <c r="F66" s="25">
        <f t="shared" si="0"/>
        <v>31000</v>
      </c>
      <c r="G66" s="40">
        <v>31000</v>
      </c>
      <c r="H66" s="40"/>
      <c r="K66" s="41"/>
      <c r="L66" s="41"/>
      <c r="M66" s="41"/>
    </row>
    <row r="67" spans="1:13" ht="12.75" customHeight="1">
      <c r="A67" s="39" t="s">
        <v>79</v>
      </c>
      <c r="B67" s="34" t="s">
        <v>80</v>
      </c>
      <c r="C67" s="24" t="s">
        <v>65</v>
      </c>
      <c r="D67" s="25">
        <v>150000</v>
      </c>
      <c r="E67" s="25"/>
      <c r="F67" s="25">
        <f t="shared" si="0"/>
        <v>150000</v>
      </c>
      <c r="G67" s="40">
        <v>150000</v>
      </c>
      <c r="H67" s="40"/>
      <c r="K67" s="41"/>
      <c r="L67" s="41"/>
      <c r="M67" s="41"/>
    </row>
    <row r="68" spans="1:10" s="41" customFormat="1" ht="12.75" customHeight="1">
      <c r="A68" s="39" t="s">
        <v>81</v>
      </c>
      <c r="B68" s="34" t="s">
        <v>82</v>
      </c>
      <c r="C68" s="24" t="s">
        <v>65</v>
      </c>
      <c r="D68" s="25">
        <v>40000</v>
      </c>
      <c r="E68" s="25"/>
      <c r="F68" s="25">
        <f t="shared" si="0"/>
        <v>40000</v>
      </c>
      <c r="G68" s="40">
        <v>40000</v>
      </c>
      <c r="H68" s="40"/>
      <c r="J68" s="4"/>
    </row>
    <row r="69" spans="1:10" s="41" customFormat="1" ht="12.75" customHeight="1">
      <c r="A69" s="39" t="s">
        <v>83</v>
      </c>
      <c r="B69" s="34" t="s">
        <v>84</v>
      </c>
      <c r="C69" s="24" t="s">
        <v>65</v>
      </c>
      <c r="D69" s="25">
        <v>73000</v>
      </c>
      <c r="E69" s="25"/>
      <c r="F69" s="25">
        <f t="shared" si="0"/>
        <v>73000</v>
      </c>
      <c r="G69" s="40">
        <v>73000</v>
      </c>
      <c r="H69" s="40"/>
      <c r="J69" s="4"/>
    </row>
    <row r="70" spans="1:10" s="41" customFormat="1" ht="12.75" customHeight="1">
      <c r="A70" s="39" t="s">
        <v>85</v>
      </c>
      <c r="B70" s="34" t="s">
        <v>86</v>
      </c>
      <c r="C70" s="24" t="s">
        <v>65</v>
      </c>
      <c r="D70" s="25">
        <v>8000</v>
      </c>
      <c r="E70" s="25"/>
      <c r="F70" s="25">
        <f t="shared" si="0"/>
        <v>8000</v>
      </c>
      <c r="G70" s="40">
        <v>8000</v>
      </c>
      <c r="H70" s="40"/>
      <c r="J70" s="4"/>
    </row>
    <row r="71" spans="1:10" s="41" customFormat="1" ht="12.75" customHeight="1">
      <c r="A71" s="39" t="s">
        <v>87</v>
      </c>
      <c r="B71" s="34" t="s">
        <v>88</v>
      </c>
      <c r="C71" s="24" t="s">
        <v>65</v>
      </c>
      <c r="D71" s="25">
        <v>10000</v>
      </c>
      <c r="E71" s="25"/>
      <c r="F71" s="25">
        <f t="shared" si="0"/>
        <v>10000</v>
      </c>
      <c r="G71" s="40">
        <v>10000</v>
      </c>
      <c r="H71" s="40"/>
      <c r="J71" s="4"/>
    </row>
    <row r="72" spans="1:10" s="41" customFormat="1" ht="12.75" customHeight="1">
      <c r="A72" s="39" t="s">
        <v>89</v>
      </c>
      <c r="B72" s="34" t="s">
        <v>90</v>
      </c>
      <c r="C72" s="24" t="s">
        <v>65</v>
      </c>
      <c r="D72" s="25">
        <v>35000</v>
      </c>
      <c r="E72" s="25"/>
      <c r="F72" s="25">
        <f t="shared" si="0"/>
        <v>35000</v>
      </c>
      <c r="G72" s="40">
        <v>35000</v>
      </c>
      <c r="H72" s="40"/>
      <c r="J72" s="4"/>
    </row>
    <row r="73" spans="1:10" s="41" customFormat="1" ht="12.75" customHeight="1">
      <c r="A73" s="39" t="s">
        <v>91</v>
      </c>
      <c r="B73" s="34" t="s">
        <v>92</v>
      </c>
      <c r="C73" s="24" t="s">
        <v>65</v>
      </c>
      <c r="D73" s="25">
        <v>6000</v>
      </c>
      <c r="E73" s="25"/>
      <c r="F73" s="25">
        <f t="shared" si="0"/>
        <v>6000</v>
      </c>
      <c r="G73" s="40">
        <v>6000</v>
      </c>
      <c r="H73" s="40"/>
      <c r="J73" s="4"/>
    </row>
    <row r="74" spans="1:10" s="41" customFormat="1" ht="13.5" customHeight="1">
      <c r="A74" s="39" t="s">
        <v>93</v>
      </c>
      <c r="B74" s="34" t="s">
        <v>94</v>
      </c>
      <c r="C74" s="24" t="s">
        <v>65</v>
      </c>
      <c r="D74" s="25">
        <v>14000</v>
      </c>
      <c r="E74" s="25"/>
      <c r="F74" s="25">
        <f t="shared" si="0"/>
        <v>14000</v>
      </c>
      <c r="G74" s="40">
        <v>14000</v>
      </c>
      <c r="H74" s="40"/>
      <c r="J74" s="4"/>
    </row>
    <row r="75" spans="1:10" s="41" customFormat="1" ht="15.75" customHeight="1">
      <c r="A75" s="39" t="s">
        <v>95</v>
      </c>
      <c r="B75" s="34" t="s">
        <v>96</v>
      </c>
      <c r="C75" s="24" t="s">
        <v>65</v>
      </c>
      <c r="D75" s="25">
        <v>13000</v>
      </c>
      <c r="E75" s="25"/>
      <c r="F75" s="25">
        <f t="shared" si="0"/>
        <v>13000</v>
      </c>
      <c r="G75" s="40">
        <v>13000</v>
      </c>
      <c r="H75" s="40"/>
      <c r="J75" s="4"/>
    </row>
    <row r="76" spans="1:10" s="41" customFormat="1" ht="12.75" customHeight="1">
      <c r="A76" s="39" t="s">
        <v>97</v>
      </c>
      <c r="B76" s="34" t="s">
        <v>98</v>
      </c>
      <c r="C76" s="24" t="s">
        <v>65</v>
      </c>
      <c r="D76" s="25">
        <v>13000</v>
      </c>
      <c r="E76" s="25"/>
      <c r="F76" s="25">
        <f aca="true" t="shared" si="1" ref="F76:F96">D76+E76</f>
        <v>13000</v>
      </c>
      <c r="G76" s="40">
        <v>13000</v>
      </c>
      <c r="H76" s="40"/>
      <c r="J76" s="4"/>
    </row>
    <row r="77" spans="1:10" s="41" customFormat="1" ht="12.75" customHeight="1">
      <c r="A77" s="39" t="s">
        <v>99</v>
      </c>
      <c r="B77" s="34" t="s">
        <v>100</v>
      </c>
      <c r="C77" s="24" t="s">
        <v>65</v>
      </c>
      <c r="D77" s="25">
        <v>12000</v>
      </c>
      <c r="E77" s="25"/>
      <c r="F77" s="25">
        <f t="shared" si="1"/>
        <v>12000</v>
      </c>
      <c r="G77" s="40">
        <v>12000</v>
      </c>
      <c r="H77" s="40"/>
      <c r="J77" s="4"/>
    </row>
    <row r="78" spans="1:10" s="41" customFormat="1" ht="12.75" customHeight="1">
      <c r="A78" s="39" t="s">
        <v>101</v>
      </c>
      <c r="B78" s="34" t="s">
        <v>102</v>
      </c>
      <c r="C78" s="24" t="s">
        <v>65</v>
      </c>
      <c r="D78" s="25">
        <v>200000</v>
      </c>
      <c r="E78" s="25"/>
      <c r="F78" s="25">
        <f t="shared" si="1"/>
        <v>200000</v>
      </c>
      <c r="G78" s="40">
        <v>200000</v>
      </c>
      <c r="H78" s="40"/>
      <c r="J78" s="4"/>
    </row>
    <row r="79" spans="1:13" s="44" customFormat="1" ht="12.75" customHeight="1">
      <c r="A79" s="42">
        <v>17</v>
      </c>
      <c r="B79" s="43" t="s">
        <v>103</v>
      </c>
      <c r="C79" s="8">
        <v>84</v>
      </c>
      <c r="D79" s="20">
        <v>71044000</v>
      </c>
      <c r="E79" s="20"/>
      <c r="F79" s="20">
        <f t="shared" si="1"/>
        <v>71044000</v>
      </c>
      <c r="G79" s="38">
        <f>71643000-360000-239000</f>
        <v>71044000</v>
      </c>
      <c r="H79" s="38"/>
      <c r="J79" s="4"/>
      <c r="K79" s="41"/>
      <c r="L79" s="41"/>
      <c r="M79" s="41"/>
    </row>
    <row r="80" spans="1:13" s="44" customFormat="1" ht="12.75" customHeight="1">
      <c r="A80" s="42"/>
      <c r="B80" s="19" t="s">
        <v>104</v>
      </c>
      <c r="C80" s="8">
        <v>87</v>
      </c>
      <c r="D80" s="38">
        <f>D81</f>
        <v>10000</v>
      </c>
      <c r="E80" s="38">
        <f>E81</f>
        <v>0</v>
      </c>
      <c r="F80" s="38">
        <f>F81</f>
        <v>10000</v>
      </c>
      <c r="G80" s="38">
        <f>G81</f>
        <v>10000</v>
      </c>
      <c r="H80" s="38">
        <f>H81</f>
        <v>0</v>
      </c>
      <c r="J80" s="4"/>
      <c r="K80" s="41"/>
      <c r="L80" s="41"/>
      <c r="M80" s="41"/>
    </row>
    <row r="81" spans="1:13" s="44" customFormat="1" ht="12.75" customHeight="1">
      <c r="A81" s="45">
        <v>1</v>
      </c>
      <c r="B81" s="46" t="s">
        <v>105</v>
      </c>
      <c r="C81" s="24" t="s">
        <v>106</v>
      </c>
      <c r="D81" s="25">
        <v>10000</v>
      </c>
      <c r="E81" s="25"/>
      <c r="F81" s="25">
        <f t="shared" si="1"/>
        <v>10000</v>
      </c>
      <c r="G81" s="40">
        <v>10000</v>
      </c>
      <c r="H81" s="38"/>
      <c r="J81" s="4"/>
      <c r="K81" s="41"/>
      <c r="L81" s="41"/>
      <c r="M81" s="41"/>
    </row>
    <row r="82" spans="1:13" ht="12.75">
      <c r="A82" s="47"/>
      <c r="B82" s="48" t="s">
        <v>107</v>
      </c>
      <c r="C82" s="49"/>
      <c r="D82" s="17">
        <f>SUM(D83:D91)</f>
        <v>256000</v>
      </c>
      <c r="E82" s="17">
        <f>SUM(E83:E91)</f>
        <v>0</v>
      </c>
      <c r="F82" s="17">
        <f>SUM(F83:F91)</f>
        <v>256000</v>
      </c>
      <c r="G82" s="17">
        <f>SUM(G83:G91)</f>
        <v>256000</v>
      </c>
      <c r="H82" s="17">
        <f>SUM(H83:H91)</f>
        <v>0</v>
      </c>
      <c r="K82" s="41"/>
      <c r="L82" s="41"/>
      <c r="M82" s="41"/>
    </row>
    <row r="83" spans="1:13" ht="12.75">
      <c r="A83" s="50" t="s">
        <v>108</v>
      </c>
      <c r="B83" s="51" t="s">
        <v>109</v>
      </c>
      <c r="C83" s="52" t="s">
        <v>110</v>
      </c>
      <c r="D83" s="25">
        <v>60000</v>
      </c>
      <c r="E83" s="25"/>
      <c r="F83" s="25">
        <f t="shared" si="1"/>
        <v>60000</v>
      </c>
      <c r="G83" s="53">
        <v>60000</v>
      </c>
      <c r="H83" s="53"/>
      <c r="K83" s="41"/>
      <c r="L83" s="41"/>
      <c r="M83" s="41"/>
    </row>
    <row r="84" spans="1:13" ht="12.75">
      <c r="A84" s="50" t="s">
        <v>111</v>
      </c>
      <c r="B84" s="51" t="s">
        <v>112</v>
      </c>
      <c r="C84" s="52" t="s">
        <v>110</v>
      </c>
      <c r="D84" s="25">
        <v>80000</v>
      </c>
      <c r="E84" s="25"/>
      <c r="F84" s="25">
        <f t="shared" si="1"/>
        <v>80000</v>
      </c>
      <c r="G84" s="53">
        <v>80000</v>
      </c>
      <c r="H84" s="53"/>
      <c r="K84" s="41"/>
      <c r="L84" s="41"/>
      <c r="M84" s="41"/>
    </row>
    <row r="85" spans="1:13" ht="12.75">
      <c r="A85" s="50" t="s">
        <v>113</v>
      </c>
      <c r="B85" s="51" t="s">
        <v>114</v>
      </c>
      <c r="C85" s="52" t="s">
        <v>110</v>
      </c>
      <c r="D85" s="25">
        <v>15000</v>
      </c>
      <c r="E85" s="25"/>
      <c r="F85" s="25">
        <f t="shared" si="1"/>
        <v>15000</v>
      </c>
      <c r="G85" s="53">
        <v>15000</v>
      </c>
      <c r="H85" s="53"/>
      <c r="K85" s="41"/>
      <c r="L85" s="41"/>
      <c r="M85" s="41"/>
    </row>
    <row r="86" spans="1:13" ht="12.75">
      <c r="A86" s="50" t="s">
        <v>115</v>
      </c>
      <c r="B86" s="51" t="s">
        <v>116</v>
      </c>
      <c r="C86" s="52" t="s">
        <v>117</v>
      </c>
      <c r="D86" s="25">
        <v>5000</v>
      </c>
      <c r="E86" s="25"/>
      <c r="F86" s="25">
        <f t="shared" si="1"/>
        <v>5000</v>
      </c>
      <c r="G86" s="53">
        <v>5000</v>
      </c>
      <c r="H86" s="53"/>
      <c r="K86" s="41"/>
      <c r="L86" s="41"/>
      <c r="M86" s="41"/>
    </row>
    <row r="87" spans="1:13" ht="12.75">
      <c r="A87" s="50" t="s">
        <v>118</v>
      </c>
      <c r="B87" s="51" t="s">
        <v>119</v>
      </c>
      <c r="C87" s="52" t="s">
        <v>117</v>
      </c>
      <c r="D87" s="25">
        <v>10000</v>
      </c>
      <c r="E87" s="25"/>
      <c r="F87" s="25">
        <f t="shared" si="1"/>
        <v>10000</v>
      </c>
      <c r="G87" s="53">
        <v>10000</v>
      </c>
      <c r="H87" s="53"/>
      <c r="K87" s="41"/>
      <c r="L87" s="41"/>
      <c r="M87" s="41"/>
    </row>
    <row r="88" spans="1:13" ht="12.75">
      <c r="A88" s="50" t="s">
        <v>120</v>
      </c>
      <c r="B88" s="51" t="s">
        <v>121</v>
      </c>
      <c r="C88" s="52" t="s">
        <v>110</v>
      </c>
      <c r="D88" s="25">
        <v>5000</v>
      </c>
      <c r="E88" s="25"/>
      <c r="F88" s="25">
        <f t="shared" si="1"/>
        <v>5000</v>
      </c>
      <c r="G88" s="53">
        <v>5000</v>
      </c>
      <c r="H88" s="53"/>
      <c r="K88" s="41"/>
      <c r="L88" s="41"/>
      <c r="M88" s="41"/>
    </row>
    <row r="89" spans="1:13" ht="12.75">
      <c r="A89" s="50" t="s">
        <v>122</v>
      </c>
      <c r="B89" s="51" t="s">
        <v>123</v>
      </c>
      <c r="C89" s="52" t="s">
        <v>110</v>
      </c>
      <c r="D89" s="25">
        <v>15000</v>
      </c>
      <c r="E89" s="25"/>
      <c r="F89" s="25">
        <f t="shared" si="1"/>
        <v>15000</v>
      </c>
      <c r="G89" s="53">
        <v>15000</v>
      </c>
      <c r="H89" s="53"/>
      <c r="K89" s="41"/>
      <c r="L89" s="41"/>
      <c r="M89" s="41"/>
    </row>
    <row r="90" spans="1:13" ht="12.75">
      <c r="A90" s="50" t="s">
        <v>124</v>
      </c>
      <c r="B90" s="51" t="s">
        <v>125</v>
      </c>
      <c r="C90" s="52" t="s">
        <v>110</v>
      </c>
      <c r="D90" s="25">
        <v>6000</v>
      </c>
      <c r="E90" s="25"/>
      <c r="F90" s="25">
        <f t="shared" si="1"/>
        <v>6000</v>
      </c>
      <c r="G90" s="53">
        <v>6000</v>
      </c>
      <c r="H90" s="53"/>
      <c r="K90" s="41"/>
      <c r="L90" s="41"/>
      <c r="M90" s="41"/>
    </row>
    <row r="91" spans="1:13" ht="12.75">
      <c r="A91" s="50" t="s">
        <v>126</v>
      </c>
      <c r="B91" s="51" t="s">
        <v>127</v>
      </c>
      <c r="C91" s="52" t="s">
        <v>110</v>
      </c>
      <c r="D91" s="25">
        <v>60000</v>
      </c>
      <c r="E91" s="25"/>
      <c r="F91" s="25">
        <f t="shared" si="1"/>
        <v>60000</v>
      </c>
      <c r="G91" s="53">
        <v>60000</v>
      </c>
      <c r="H91" s="53"/>
      <c r="K91" s="41"/>
      <c r="L91" s="41"/>
      <c r="M91" s="41"/>
    </row>
    <row r="92" spans="1:13" ht="25.5">
      <c r="A92" s="47"/>
      <c r="B92" s="48" t="s">
        <v>128</v>
      </c>
      <c r="C92" s="48"/>
      <c r="D92" s="54">
        <f>D93</f>
        <v>27000</v>
      </c>
      <c r="E92" s="54">
        <f>E93</f>
        <v>0</v>
      </c>
      <c r="F92" s="54">
        <f>F93</f>
        <v>27000</v>
      </c>
      <c r="G92" s="54">
        <f>G93</f>
        <v>27000</v>
      </c>
      <c r="H92" s="54">
        <f>H93</f>
        <v>0</v>
      </c>
      <c r="K92" s="41"/>
      <c r="L92" s="41"/>
      <c r="M92" s="41"/>
    </row>
    <row r="93" spans="1:13" ht="12.75">
      <c r="A93" s="50" t="s">
        <v>108</v>
      </c>
      <c r="B93" s="51" t="s">
        <v>129</v>
      </c>
      <c r="C93" s="52" t="s">
        <v>110</v>
      </c>
      <c r="D93" s="25">
        <v>27000</v>
      </c>
      <c r="E93" s="25"/>
      <c r="F93" s="25">
        <f t="shared" si="1"/>
        <v>27000</v>
      </c>
      <c r="G93" s="53">
        <v>27000</v>
      </c>
      <c r="H93" s="53"/>
      <c r="K93" s="41"/>
      <c r="L93" s="41"/>
      <c r="M93" s="41"/>
    </row>
    <row r="94" spans="1:10" s="41" customFormat="1" ht="25.5">
      <c r="A94" s="55"/>
      <c r="B94" s="56" t="s">
        <v>130</v>
      </c>
      <c r="C94" s="57"/>
      <c r="D94" s="58">
        <f>D96+D95</f>
        <v>4000</v>
      </c>
      <c r="E94" s="58">
        <f>E96+E95</f>
        <v>0</v>
      </c>
      <c r="F94" s="58">
        <f>F96+F95</f>
        <v>4000</v>
      </c>
      <c r="G94" s="58">
        <f>G96+G95</f>
        <v>4000</v>
      </c>
      <c r="H94" s="58">
        <f>H96+H95</f>
        <v>0</v>
      </c>
      <c r="J94" s="4"/>
    </row>
    <row r="95" spans="1:13" s="62" customFormat="1" ht="12.75">
      <c r="A95" s="59">
        <v>1</v>
      </c>
      <c r="B95" s="59" t="s">
        <v>131</v>
      </c>
      <c r="C95" s="60" t="s">
        <v>132</v>
      </c>
      <c r="D95" s="25">
        <v>2000</v>
      </c>
      <c r="E95" s="25"/>
      <c r="F95" s="25">
        <f t="shared" si="1"/>
        <v>2000</v>
      </c>
      <c r="G95" s="25">
        <v>2000</v>
      </c>
      <c r="H95" s="61"/>
      <c r="J95" s="4"/>
      <c r="K95" s="41"/>
      <c r="L95" s="41"/>
      <c r="M95" s="41"/>
    </row>
    <row r="96" spans="1:10" s="41" customFormat="1" ht="12.75">
      <c r="A96" s="63">
        <v>2</v>
      </c>
      <c r="B96" s="59" t="s">
        <v>133</v>
      </c>
      <c r="C96" s="60" t="s">
        <v>132</v>
      </c>
      <c r="D96" s="25">
        <v>2000</v>
      </c>
      <c r="E96" s="25"/>
      <c r="F96" s="25">
        <f t="shared" si="1"/>
        <v>2000</v>
      </c>
      <c r="G96" s="25">
        <v>2000</v>
      </c>
      <c r="H96" s="25"/>
      <c r="J96" s="4"/>
    </row>
    <row r="97" spans="1:10" s="41" customFormat="1" ht="12.75">
      <c r="A97" s="64"/>
      <c r="B97" s="48" t="s">
        <v>134</v>
      </c>
      <c r="C97" s="65"/>
      <c r="D97" s="17">
        <f>D98+D150</f>
        <v>38963000</v>
      </c>
      <c r="E97" s="17">
        <f>E98+E150</f>
        <v>2000</v>
      </c>
      <c r="F97" s="17">
        <f>F98+F150</f>
        <v>38965000</v>
      </c>
      <c r="G97" s="17">
        <f>G98+G150</f>
        <v>15178000</v>
      </c>
      <c r="H97" s="17">
        <f>H98+H150</f>
        <v>23787000</v>
      </c>
      <c r="J97" s="4"/>
    </row>
    <row r="98" spans="1:10" s="41" customFormat="1" ht="12.75">
      <c r="A98" s="66"/>
      <c r="B98" s="67" t="s">
        <v>135</v>
      </c>
      <c r="C98" s="66">
        <v>66</v>
      </c>
      <c r="D98" s="68">
        <f>SUM(D99:D149)</f>
        <v>31241000</v>
      </c>
      <c r="E98" s="68">
        <f>SUM(E99:E149)</f>
        <v>2000</v>
      </c>
      <c r="F98" s="68">
        <f>SUM(F99:F149)</f>
        <v>31243000</v>
      </c>
      <c r="G98" s="68">
        <f>SUM(G99:G149)</f>
        <v>9634000</v>
      </c>
      <c r="H98" s="68">
        <f>SUM(H99:H149)</f>
        <v>21609000</v>
      </c>
      <c r="J98" s="4"/>
    </row>
    <row r="99" spans="1:10" s="41" customFormat="1" ht="25.5">
      <c r="A99" s="69">
        <v>1</v>
      </c>
      <c r="B99" s="59" t="s">
        <v>136</v>
      </c>
      <c r="C99" s="70" t="s">
        <v>137</v>
      </c>
      <c r="D99" s="25">
        <v>6000000</v>
      </c>
      <c r="E99" s="25"/>
      <c r="F99" s="25">
        <f aca="true" t="shared" si="2" ref="F99:F149">D99+E99</f>
        <v>6000000</v>
      </c>
      <c r="G99" s="25">
        <f>1500000</f>
        <v>1500000</v>
      </c>
      <c r="H99" s="71">
        <v>4500000</v>
      </c>
      <c r="J99" s="4"/>
    </row>
    <row r="100" spans="1:10" s="41" customFormat="1" ht="38.25">
      <c r="A100" s="69">
        <v>2</v>
      </c>
      <c r="B100" s="59" t="s">
        <v>138</v>
      </c>
      <c r="C100" s="70" t="s">
        <v>40</v>
      </c>
      <c r="D100" s="25">
        <v>94000</v>
      </c>
      <c r="E100" s="25"/>
      <c r="F100" s="25">
        <f t="shared" si="2"/>
        <v>94000</v>
      </c>
      <c r="G100" s="25">
        <v>94000</v>
      </c>
      <c r="H100" s="71">
        <v>0</v>
      </c>
      <c r="J100" s="4"/>
    </row>
    <row r="101" spans="1:10" s="41" customFormat="1" ht="38.25">
      <c r="A101" s="69">
        <v>3</v>
      </c>
      <c r="B101" s="59" t="s">
        <v>139</v>
      </c>
      <c r="C101" s="70" t="s">
        <v>40</v>
      </c>
      <c r="D101" s="25">
        <v>100000</v>
      </c>
      <c r="E101" s="25"/>
      <c r="F101" s="25">
        <f t="shared" si="2"/>
        <v>100000</v>
      </c>
      <c r="G101" s="25">
        <v>100000</v>
      </c>
      <c r="H101" s="71">
        <v>0</v>
      </c>
      <c r="J101" s="4"/>
    </row>
    <row r="102" spans="1:10" s="41" customFormat="1" ht="25.5">
      <c r="A102" s="69">
        <v>4</v>
      </c>
      <c r="B102" s="59" t="s">
        <v>140</v>
      </c>
      <c r="C102" s="70" t="s">
        <v>40</v>
      </c>
      <c r="D102" s="25">
        <v>100000</v>
      </c>
      <c r="E102" s="25"/>
      <c r="F102" s="25">
        <f t="shared" si="2"/>
        <v>100000</v>
      </c>
      <c r="G102" s="25">
        <v>100000</v>
      </c>
      <c r="H102" s="71">
        <v>0</v>
      </c>
      <c r="J102" s="4"/>
    </row>
    <row r="103" spans="1:10" s="41" customFormat="1" ht="38.25">
      <c r="A103" s="69">
        <v>5</v>
      </c>
      <c r="B103" s="59" t="s">
        <v>141</v>
      </c>
      <c r="C103" s="70" t="s">
        <v>40</v>
      </c>
      <c r="D103" s="25">
        <v>100000</v>
      </c>
      <c r="E103" s="25"/>
      <c r="F103" s="25">
        <f t="shared" si="2"/>
        <v>100000</v>
      </c>
      <c r="G103" s="25">
        <v>100000</v>
      </c>
      <c r="H103" s="71">
        <v>0</v>
      </c>
      <c r="J103" s="4"/>
    </row>
    <row r="104" spans="1:10" s="41" customFormat="1" ht="14.25" customHeight="1">
      <c r="A104" s="69">
        <v>6</v>
      </c>
      <c r="B104" s="59" t="s">
        <v>142</v>
      </c>
      <c r="C104" s="70" t="s">
        <v>137</v>
      </c>
      <c r="D104" s="25">
        <v>50000</v>
      </c>
      <c r="E104" s="25"/>
      <c r="F104" s="25">
        <f t="shared" si="2"/>
        <v>50000</v>
      </c>
      <c r="G104" s="25">
        <v>50000</v>
      </c>
      <c r="H104" s="71">
        <v>0</v>
      </c>
      <c r="J104" s="4"/>
    </row>
    <row r="105" spans="1:10" s="41" customFormat="1" ht="25.5">
      <c r="A105" s="69">
        <v>7</v>
      </c>
      <c r="B105" s="59" t="s">
        <v>143</v>
      </c>
      <c r="C105" s="70" t="s">
        <v>137</v>
      </c>
      <c r="D105" s="25">
        <v>50000</v>
      </c>
      <c r="E105" s="25"/>
      <c r="F105" s="25">
        <f t="shared" si="2"/>
        <v>50000</v>
      </c>
      <c r="G105" s="25">
        <v>50000</v>
      </c>
      <c r="H105" s="71">
        <v>0</v>
      </c>
      <c r="J105" s="4"/>
    </row>
    <row r="106" spans="1:10" s="41" customFormat="1" ht="12.75">
      <c r="A106" s="69">
        <v>8</v>
      </c>
      <c r="B106" s="59" t="s">
        <v>144</v>
      </c>
      <c r="C106" s="70" t="s">
        <v>137</v>
      </c>
      <c r="D106" s="25">
        <v>50000</v>
      </c>
      <c r="E106" s="25"/>
      <c r="F106" s="25">
        <f t="shared" si="2"/>
        <v>50000</v>
      </c>
      <c r="G106" s="25">
        <v>50000</v>
      </c>
      <c r="H106" s="71">
        <v>0</v>
      </c>
      <c r="J106" s="4"/>
    </row>
    <row r="107" spans="1:10" s="41" customFormat="1" ht="25.5">
      <c r="A107" s="69">
        <v>9</v>
      </c>
      <c r="B107" s="59" t="s">
        <v>145</v>
      </c>
      <c r="C107" s="70" t="s">
        <v>137</v>
      </c>
      <c r="D107" s="25">
        <v>20000</v>
      </c>
      <c r="E107" s="25"/>
      <c r="F107" s="25">
        <f t="shared" si="2"/>
        <v>20000</v>
      </c>
      <c r="G107" s="25">
        <v>20000</v>
      </c>
      <c r="H107" s="71">
        <v>0</v>
      </c>
      <c r="J107" s="4"/>
    </row>
    <row r="108" spans="1:10" s="41" customFormat="1" ht="12.75">
      <c r="A108" s="69">
        <v>10</v>
      </c>
      <c r="B108" s="59" t="s">
        <v>146</v>
      </c>
      <c r="C108" s="70" t="s">
        <v>40</v>
      </c>
      <c r="D108" s="25">
        <v>565000</v>
      </c>
      <c r="E108" s="25"/>
      <c r="F108" s="25">
        <f t="shared" si="2"/>
        <v>565000</v>
      </c>
      <c r="G108" s="25">
        <v>565000</v>
      </c>
      <c r="H108" s="71">
        <v>0</v>
      </c>
      <c r="J108" s="4"/>
    </row>
    <row r="109" spans="1:10" s="41" customFormat="1" ht="25.5">
      <c r="A109" s="69">
        <v>11</v>
      </c>
      <c r="B109" s="59" t="s">
        <v>147</v>
      </c>
      <c r="C109" s="70" t="s">
        <v>40</v>
      </c>
      <c r="D109" s="25">
        <v>950000</v>
      </c>
      <c r="E109" s="25"/>
      <c r="F109" s="25">
        <f t="shared" si="2"/>
        <v>950000</v>
      </c>
      <c r="G109" s="25">
        <v>950000</v>
      </c>
      <c r="H109" s="71">
        <v>0</v>
      </c>
      <c r="J109" s="4"/>
    </row>
    <row r="110" spans="1:10" s="41" customFormat="1" ht="25.5">
      <c r="A110" s="69">
        <v>12</v>
      </c>
      <c r="B110" s="59" t="s">
        <v>148</v>
      </c>
      <c r="C110" s="70" t="s">
        <v>40</v>
      </c>
      <c r="D110" s="25">
        <v>11111000</v>
      </c>
      <c r="E110" s="25"/>
      <c r="F110" s="25">
        <f t="shared" si="2"/>
        <v>11111000</v>
      </c>
      <c r="G110" s="25">
        <f>1111000</f>
        <v>1111000</v>
      </c>
      <c r="H110" s="71">
        <v>10000000</v>
      </c>
      <c r="J110" s="4"/>
    </row>
    <row r="111" spans="1:10" s="41" customFormat="1" ht="25.5">
      <c r="A111" s="69">
        <v>13</v>
      </c>
      <c r="B111" s="59" t="s">
        <v>149</v>
      </c>
      <c r="C111" s="70" t="s">
        <v>40</v>
      </c>
      <c r="D111" s="25">
        <v>680000</v>
      </c>
      <c r="E111" s="25"/>
      <c r="F111" s="25">
        <f t="shared" si="2"/>
        <v>680000</v>
      </c>
      <c r="G111" s="25">
        <v>680000</v>
      </c>
      <c r="H111" s="71">
        <v>0</v>
      </c>
      <c r="J111" s="4"/>
    </row>
    <row r="112" spans="1:10" s="41" customFormat="1" ht="12.75">
      <c r="A112" s="69">
        <v>14</v>
      </c>
      <c r="B112" s="59" t="s">
        <v>150</v>
      </c>
      <c r="C112" s="70" t="s">
        <v>40</v>
      </c>
      <c r="D112" s="25">
        <v>805000</v>
      </c>
      <c r="E112" s="25"/>
      <c r="F112" s="25">
        <f t="shared" si="2"/>
        <v>805000</v>
      </c>
      <c r="G112" s="25">
        <v>805000</v>
      </c>
      <c r="H112" s="71">
        <v>0</v>
      </c>
      <c r="J112" s="4"/>
    </row>
    <row r="113" spans="1:10" s="41" customFormat="1" ht="25.5">
      <c r="A113" s="69">
        <v>15</v>
      </c>
      <c r="B113" s="59" t="s">
        <v>151</v>
      </c>
      <c r="C113" s="70" t="s">
        <v>40</v>
      </c>
      <c r="D113" s="25">
        <v>805000</v>
      </c>
      <c r="E113" s="25"/>
      <c r="F113" s="25">
        <f t="shared" si="2"/>
        <v>805000</v>
      </c>
      <c r="G113" s="25">
        <v>805000</v>
      </c>
      <c r="H113" s="71">
        <v>0</v>
      </c>
      <c r="J113" s="4"/>
    </row>
    <row r="114" spans="1:10" s="41" customFormat="1" ht="12.75">
      <c r="A114" s="69">
        <v>16</v>
      </c>
      <c r="B114" s="59" t="s">
        <v>152</v>
      </c>
      <c r="C114" s="70" t="s">
        <v>40</v>
      </c>
      <c r="D114" s="25">
        <v>100000</v>
      </c>
      <c r="E114" s="25"/>
      <c r="F114" s="25">
        <f t="shared" si="2"/>
        <v>100000</v>
      </c>
      <c r="G114" s="25">
        <v>100000</v>
      </c>
      <c r="H114" s="71">
        <v>0</v>
      </c>
      <c r="J114" s="4"/>
    </row>
    <row r="115" spans="1:10" s="41" customFormat="1" ht="12.75">
      <c r="A115" s="69">
        <v>17</v>
      </c>
      <c r="B115" s="59" t="s">
        <v>153</v>
      </c>
      <c r="C115" s="70" t="s">
        <v>40</v>
      </c>
      <c r="D115" s="25">
        <v>470000</v>
      </c>
      <c r="E115" s="25">
        <v>10000</v>
      </c>
      <c r="F115" s="25">
        <f t="shared" si="2"/>
        <v>480000</v>
      </c>
      <c r="G115" s="25">
        <v>10000</v>
      </c>
      <c r="H115" s="71">
        <v>470000</v>
      </c>
      <c r="J115" s="4"/>
    </row>
    <row r="116" spans="1:10" s="41" customFormat="1" ht="12.75">
      <c r="A116" s="69">
        <v>18</v>
      </c>
      <c r="B116" s="59" t="s">
        <v>154</v>
      </c>
      <c r="C116" s="70" t="s">
        <v>40</v>
      </c>
      <c r="D116" s="25">
        <v>118000</v>
      </c>
      <c r="E116" s="25"/>
      <c r="F116" s="25">
        <f t="shared" si="2"/>
        <v>118000</v>
      </c>
      <c r="G116" s="25"/>
      <c r="H116" s="71">
        <v>118000</v>
      </c>
      <c r="J116" s="4"/>
    </row>
    <row r="117" spans="1:10" s="41" customFormat="1" ht="12.75">
      <c r="A117" s="69">
        <v>19</v>
      </c>
      <c r="B117" s="59" t="s">
        <v>155</v>
      </c>
      <c r="C117" s="70" t="s">
        <v>40</v>
      </c>
      <c r="D117" s="25">
        <v>400000</v>
      </c>
      <c r="E117" s="25"/>
      <c r="F117" s="25">
        <f t="shared" si="2"/>
        <v>400000</v>
      </c>
      <c r="G117" s="25">
        <v>14000</v>
      </c>
      <c r="H117" s="71">
        <v>386000</v>
      </c>
      <c r="J117" s="4"/>
    </row>
    <row r="118" spans="1:10" s="41" customFormat="1" ht="12.75">
      <c r="A118" s="69">
        <v>20</v>
      </c>
      <c r="B118" s="59" t="s">
        <v>156</v>
      </c>
      <c r="C118" s="70" t="s">
        <v>40</v>
      </c>
      <c r="D118" s="25">
        <v>160000</v>
      </c>
      <c r="E118" s="25"/>
      <c r="F118" s="25">
        <f t="shared" si="2"/>
        <v>160000</v>
      </c>
      <c r="G118" s="25"/>
      <c r="H118" s="71">
        <v>160000</v>
      </c>
      <c r="J118" s="4"/>
    </row>
    <row r="119" spans="1:10" s="41" customFormat="1" ht="12.75">
      <c r="A119" s="69">
        <v>21</v>
      </c>
      <c r="B119" s="59" t="s">
        <v>157</v>
      </c>
      <c r="C119" s="70" t="s">
        <v>40</v>
      </c>
      <c r="D119" s="25">
        <v>200000</v>
      </c>
      <c r="E119" s="25"/>
      <c r="F119" s="25">
        <f t="shared" si="2"/>
        <v>200000</v>
      </c>
      <c r="G119" s="25">
        <v>200000</v>
      </c>
      <c r="H119" s="71">
        <v>0</v>
      </c>
      <c r="J119" s="4"/>
    </row>
    <row r="120" spans="1:10" s="41" customFormat="1" ht="12.75">
      <c r="A120" s="69">
        <v>22</v>
      </c>
      <c r="B120" s="59" t="s">
        <v>158</v>
      </c>
      <c r="C120" s="70" t="s">
        <v>40</v>
      </c>
      <c r="D120" s="25">
        <v>500000</v>
      </c>
      <c r="E120" s="25"/>
      <c r="F120" s="25">
        <f t="shared" si="2"/>
        <v>500000</v>
      </c>
      <c r="G120" s="25">
        <v>500000</v>
      </c>
      <c r="H120" s="71">
        <v>0</v>
      </c>
      <c r="J120" s="4"/>
    </row>
    <row r="121" spans="1:10" s="41" customFormat="1" ht="12.75">
      <c r="A121" s="69">
        <v>23</v>
      </c>
      <c r="B121" s="59" t="s">
        <v>159</v>
      </c>
      <c r="C121" s="70" t="s">
        <v>40</v>
      </c>
      <c r="D121" s="25">
        <v>200000</v>
      </c>
      <c r="E121" s="25"/>
      <c r="F121" s="25">
        <f t="shared" si="2"/>
        <v>200000</v>
      </c>
      <c r="G121" s="25">
        <v>200000</v>
      </c>
      <c r="H121" s="71">
        <v>0</v>
      </c>
      <c r="J121" s="4"/>
    </row>
    <row r="122" spans="1:10" s="41" customFormat="1" ht="12.75">
      <c r="A122" s="69">
        <v>24</v>
      </c>
      <c r="B122" s="59" t="s">
        <v>160</v>
      </c>
      <c r="C122" s="70" t="s">
        <v>40</v>
      </c>
      <c r="D122" s="25">
        <v>50000</v>
      </c>
      <c r="E122" s="25"/>
      <c r="F122" s="25">
        <f t="shared" si="2"/>
        <v>50000</v>
      </c>
      <c r="G122" s="25">
        <v>50000</v>
      </c>
      <c r="H122" s="71">
        <v>0</v>
      </c>
      <c r="J122" s="4"/>
    </row>
    <row r="123" spans="1:10" s="41" customFormat="1" ht="12.75">
      <c r="A123" s="69">
        <v>25</v>
      </c>
      <c r="B123" s="59" t="s">
        <v>161</v>
      </c>
      <c r="C123" s="70" t="s">
        <v>40</v>
      </c>
      <c r="D123" s="25">
        <v>120000</v>
      </c>
      <c r="E123" s="25"/>
      <c r="F123" s="25">
        <f t="shared" si="2"/>
        <v>120000</v>
      </c>
      <c r="G123" s="25">
        <v>120000</v>
      </c>
      <c r="H123" s="71">
        <v>0</v>
      </c>
      <c r="J123" s="4"/>
    </row>
    <row r="124" spans="1:10" s="41" customFormat="1" ht="12.75">
      <c r="A124" s="69">
        <v>26</v>
      </c>
      <c r="B124" s="59" t="s">
        <v>162</v>
      </c>
      <c r="C124" s="70" t="s">
        <v>40</v>
      </c>
      <c r="D124" s="25">
        <v>103000</v>
      </c>
      <c r="E124" s="25"/>
      <c r="F124" s="25">
        <f t="shared" si="2"/>
        <v>103000</v>
      </c>
      <c r="G124" s="25">
        <v>6000</v>
      </c>
      <c r="H124" s="71">
        <v>97000</v>
      </c>
      <c r="J124" s="4"/>
    </row>
    <row r="125" spans="1:10" s="41" customFormat="1" ht="12.75">
      <c r="A125" s="69">
        <v>27</v>
      </c>
      <c r="B125" s="59" t="s">
        <v>163</v>
      </c>
      <c r="C125" s="70" t="s">
        <v>40</v>
      </c>
      <c r="D125" s="25">
        <v>650000</v>
      </c>
      <c r="E125" s="25"/>
      <c r="F125" s="25">
        <f t="shared" si="2"/>
        <v>650000</v>
      </c>
      <c r="G125" s="25"/>
      <c r="H125" s="71">
        <v>650000</v>
      </c>
      <c r="J125" s="4"/>
    </row>
    <row r="126" spans="1:10" s="41" customFormat="1" ht="12.75">
      <c r="A126" s="69">
        <v>28</v>
      </c>
      <c r="B126" s="59" t="s">
        <v>164</v>
      </c>
      <c r="C126" s="70" t="s">
        <v>40</v>
      </c>
      <c r="D126" s="25">
        <v>150000</v>
      </c>
      <c r="E126" s="25"/>
      <c r="F126" s="25">
        <f t="shared" si="2"/>
        <v>150000</v>
      </c>
      <c r="G126" s="25"/>
      <c r="H126" s="71">
        <v>150000</v>
      </c>
      <c r="J126" s="4"/>
    </row>
    <row r="127" spans="1:10" s="41" customFormat="1" ht="12.75">
      <c r="A127" s="69">
        <v>29</v>
      </c>
      <c r="B127" s="59" t="s">
        <v>165</v>
      </c>
      <c r="C127" s="70" t="s">
        <v>40</v>
      </c>
      <c r="D127" s="25">
        <v>100000</v>
      </c>
      <c r="E127" s="25"/>
      <c r="F127" s="25">
        <f t="shared" si="2"/>
        <v>100000</v>
      </c>
      <c r="G127" s="25"/>
      <c r="H127" s="71">
        <v>100000</v>
      </c>
      <c r="J127" s="4"/>
    </row>
    <row r="128" spans="1:10" s="41" customFormat="1" ht="12.75">
      <c r="A128" s="69">
        <v>30</v>
      </c>
      <c r="B128" s="59" t="s">
        <v>166</v>
      </c>
      <c r="C128" s="70" t="s">
        <v>40</v>
      </c>
      <c r="D128" s="25">
        <v>100000</v>
      </c>
      <c r="E128" s="25"/>
      <c r="F128" s="25">
        <f t="shared" si="2"/>
        <v>100000</v>
      </c>
      <c r="G128" s="25"/>
      <c r="H128" s="71">
        <v>100000</v>
      </c>
      <c r="J128" s="4"/>
    </row>
    <row r="129" spans="1:10" s="41" customFormat="1" ht="12.75">
      <c r="A129" s="69">
        <v>31</v>
      </c>
      <c r="B129" s="59" t="s">
        <v>167</v>
      </c>
      <c r="C129" s="70" t="s">
        <v>40</v>
      </c>
      <c r="D129" s="25">
        <v>230000</v>
      </c>
      <c r="E129" s="25"/>
      <c r="F129" s="25">
        <f t="shared" si="2"/>
        <v>230000</v>
      </c>
      <c r="G129" s="25"/>
      <c r="H129" s="71">
        <v>230000</v>
      </c>
      <c r="J129" s="4"/>
    </row>
    <row r="130" spans="1:10" s="41" customFormat="1" ht="12.75">
      <c r="A130" s="69">
        <v>32</v>
      </c>
      <c r="B130" s="59" t="s">
        <v>347</v>
      </c>
      <c r="C130" s="70" t="s">
        <v>40</v>
      </c>
      <c r="D130" s="25">
        <v>320000</v>
      </c>
      <c r="E130" s="25"/>
      <c r="F130" s="25">
        <f t="shared" si="2"/>
        <v>320000</v>
      </c>
      <c r="G130" s="25"/>
      <c r="H130" s="71">
        <v>320000</v>
      </c>
      <c r="J130" s="4"/>
    </row>
    <row r="131" spans="1:10" s="41" customFormat="1" ht="25.5">
      <c r="A131" s="69">
        <v>33</v>
      </c>
      <c r="B131" s="59" t="s">
        <v>168</v>
      </c>
      <c r="C131" s="70" t="s">
        <v>40</v>
      </c>
      <c r="D131" s="25">
        <v>375000</v>
      </c>
      <c r="E131" s="25">
        <v>191000</v>
      </c>
      <c r="F131" s="25">
        <f t="shared" si="2"/>
        <v>566000</v>
      </c>
      <c r="G131" s="25"/>
      <c r="H131" s="71">
        <f>375000+191000</f>
        <v>566000</v>
      </c>
      <c r="J131" s="4"/>
    </row>
    <row r="132" spans="1:10" s="41" customFormat="1" ht="12.75">
      <c r="A132" s="69">
        <v>34</v>
      </c>
      <c r="B132" s="59" t="s">
        <v>169</v>
      </c>
      <c r="C132" s="70" t="s">
        <v>40</v>
      </c>
      <c r="D132" s="25">
        <v>375000</v>
      </c>
      <c r="E132" s="25"/>
      <c r="F132" s="25">
        <f t="shared" si="2"/>
        <v>375000</v>
      </c>
      <c r="G132" s="25"/>
      <c r="H132" s="71">
        <v>375000</v>
      </c>
      <c r="J132" s="4"/>
    </row>
    <row r="133" spans="1:10" s="41" customFormat="1" ht="51">
      <c r="A133" s="69">
        <v>35</v>
      </c>
      <c r="B133" s="59" t="s">
        <v>325</v>
      </c>
      <c r="C133" s="70" t="s">
        <v>40</v>
      </c>
      <c r="D133" s="25">
        <v>1480000</v>
      </c>
      <c r="E133" s="25"/>
      <c r="F133" s="25">
        <f t="shared" si="2"/>
        <v>1480000</v>
      </c>
      <c r="G133" s="25">
        <f>634000-430000</f>
        <v>204000</v>
      </c>
      <c r="H133" s="71">
        <v>1276000</v>
      </c>
      <c r="J133" s="4"/>
    </row>
    <row r="134" spans="1:10" s="41" customFormat="1" ht="63.75">
      <c r="A134" s="69">
        <v>36</v>
      </c>
      <c r="B134" s="59" t="s">
        <v>326</v>
      </c>
      <c r="C134" s="70" t="s">
        <v>40</v>
      </c>
      <c r="D134" s="25">
        <v>780000</v>
      </c>
      <c r="E134" s="25"/>
      <c r="F134" s="25">
        <f t="shared" si="2"/>
        <v>780000</v>
      </c>
      <c r="G134" s="25">
        <v>78000</v>
      </c>
      <c r="H134" s="71">
        <v>702000</v>
      </c>
      <c r="J134" s="4"/>
    </row>
    <row r="135" spans="1:13" s="111" customFormat="1" ht="12.75">
      <c r="A135" s="69">
        <v>37</v>
      </c>
      <c r="B135" s="110" t="s">
        <v>170</v>
      </c>
      <c r="C135" s="70" t="s">
        <v>40</v>
      </c>
      <c r="D135" s="71">
        <v>260000</v>
      </c>
      <c r="E135" s="71"/>
      <c r="F135" s="71">
        <f t="shared" si="2"/>
        <v>260000</v>
      </c>
      <c r="G135" s="71"/>
      <c r="H135" s="71">
        <v>260000</v>
      </c>
      <c r="J135" s="4"/>
      <c r="K135" s="41"/>
      <c r="L135" s="41"/>
      <c r="M135" s="41"/>
    </row>
    <row r="136" spans="1:10" s="41" customFormat="1" ht="12.75">
      <c r="A136" s="69">
        <v>38</v>
      </c>
      <c r="B136" s="59" t="s">
        <v>171</v>
      </c>
      <c r="C136" s="70" t="s">
        <v>40</v>
      </c>
      <c r="D136" s="25">
        <v>395000</v>
      </c>
      <c r="E136" s="25"/>
      <c r="F136" s="25">
        <f t="shared" si="2"/>
        <v>395000</v>
      </c>
      <c r="G136" s="25"/>
      <c r="H136" s="71">
        <v>395000</v>
      </c>
      <c r="J136" s="4"/>
    </row>
    <row r="137" spans="1:10" s="41" customFormat="1" ht="25.5">
      <c r="A137" s="69">
        <v>39</v>
      </c>
      <c r="B137" s="59" t="s">
        <v>172</v>
      </c>
      <c r="C137" s="70" t="s">
        <v>40</v>
      </c>
      <c r="D137" s="25">
        <v>85000</v>
      </c>
      <c r="E137" s="25"/>
      <c r="F137" s="25">
        <f t="shared" si="2"/>
        <v>85000</v>
      </c>
      <c r="G137" s="25"/>
      <c r="H137" s="71">
        <v>85000</v>
      </c>
      <c r="J137" s="4"/>
    </row>
    <row r="138" spans="1:10" s="41" customFormat="1" ht="38.25">
      <c r="A138" s="69">
        <v>40</v>
      </c>
      <c r="B138" s="59" t="s">
        <v>173</v>
      </c>
      <c r="C138" s="70" t="s">
        <v>40</v>
      </c>
      <c r="D138" s="25">
        <v>140000</v>
      </c>
      <c r="E138" s="25"/>
      <c r="F138" s="25">
        <f t="shared" si="2"/>
        <v>140000</v>
      </c>
      <c r="G138" s="25">
        <v>140000</v>
      </c>
      <c r="H138" s="71">
        <v>0</v>
      </c>
      <c r="J138" s="4"/>
    </row>
    <row r="139" spans="1:10" s="41" customFormat="1" ht="12.75">
      <c r="A139" s="69">
        <v>41</v>
      </c>
      <c r="B139" s="59" t="s">
        <v>174</v>
      </c>
      <c r="C139" s="70" t="s">
        <v>40</v>
      </c>
      <c r="D139" s="25">
        <v>120000</v>
      </c>
      <c r="E139" s="25"/>
      <c r="F139" s="25">
        <f t="shared" si="2"/>
        <v>120000</v>
      </c>
      <c r="G139" s="25">
        <v>120000</v>
      </c>
      <c r="H139" s="71">
        <v>0</v>
      </c>
      <c r="J139" s="4"/>
    </row>
    <row r="140" spans="1:10" s="41" customFormat="1" ht="25.5">
      <c r="A140" s="69">
        <v>42</v>
      </c>
      <c r="B140" s="59" t="s">
        <v>175</v>
      </c>
      <c r="C140" s="70" t="s">
        <v>40</v>
      </c>
      <c r="D140" s="25">
        <v>35000</v>
      </c>
      <c r="E140" s="25"/>
      <c r="F140" s="25">
        <f t="shared" si="2"/>
        <v>35000</v>
      </c>
      <c r="G140" s="25">
        <v>35000</v>
      </c>
      <c r="H140" s="71">
        <v>0</v>
      </c>
      <c r="J140" s="4"/>
    </row>
    <row r="141" spans="1:10" s="41" customFormat="1" ht="25.5">
      <c r="A141" s="69">
        <v>43</v>
      </c>
      <c r="B141" s="59" t="s">
        <v>176</v>
      </c>
      <c r="C141" s="70" t="s">
        <v>40</v>
      </c>
      <c r="D141" s="25">
        <v>25000</v>
      </c>
      <c r="E141" s="25"/>
      <c r="F141" s="25">
        <f t="shared" si="2"/>
        <v>25000</v>
      </c>
      <c r="G141" s="25">
        <v>25000</v>
      </c>
      <c r="H141" s="71">
        <v>0</v>
      </c>
      <c r="J141" s="4"/>
    </row>
    <row r="142" spans="1:10" s="41" customFormat="1" ht="25.5">
      <c r="A142" s="69">
        <v>44</v>
      </c>
      <c r="B142" s="59" t="s">
        <v>177</v>
      </c>
      <c r="C142" s="70" t="s">
        <v>40</v>
      </c>
      <c r="D142" s="25">
        <v>25000</v>
      </c>
      <c r="E142" s="25">
        <v>20000</v>
      </c>
      <c r="F142" s="25">
        <f t="shared" si="2"/>
        <v>45000</v>
      </c>
      <c r="G142" s="25">
        <f>25000+20000</f>
        <v>45000</v>
      </c>
      <c r="H142" s="71">
        <v>0</v>
      </c>
      <c r="J142" s="4"/>
    </row>
    <row r="143" spans="1:10" s="41" customFormat="1" ht="12.75">
      <c r="A143" s="69">
        <v>45</v>
      </c>
      <c r="B143" s="59" t="s">
        <v>178</v>
      </c>
      <c r="C143" s="70" t="s">
        <v>40</v>
      </c>
      <c r="D143" s="25">
        <v>25000</v>
      </c>
      <c r="E143" s="25"/>
      <c r="F143" s="25">
        <f t="shared" si="2"/>
        <v>25000</v>
      </c>
      <c r="G143" s="25">
        <v>25000</v>
      </c>
      <c r="H143" s="71">
        <v>0</v>
      </c>
      <c r="J143" s="4"/>
    </row>
    <row r="144" spans="1:10" s="41" customFormat="1" ht="12.75">
      <c r="A144" s="69">
        <v>46</v>
      </c>
      <c r="B144" s="59" t="s">
        <v>179</v>
      </c>
      <c r="C144" s="70" t="s">
        <v>40</v>
      </c>
      <c r="D144" s="25">
        <v>25000</v>
      </c>
      <c r="E144" s="25"/>
      <c r="F144" s="25">
        <f t="shared" si="2"/>
        <v>25000</v>
      </c>
      <c r="G144" s="25">
        <v>25000</v>
      </c>
      <c r="H144" s="71">
        <v>0</v>
      </c>
      <c r="J144" s="4"/>
    </row>
    <row r="145" spans="1:10" s="41" customFormat="1" ht="12.75">
      <c r="A145" s="69">
        <v>47</v>
      </c>
      <c r="B145" s="59" t="s">
        <v>180</v>
      </c>
      <c r="C145" s="70" t="s">
        <v>40</v>
      </c>
      <c r="D145" s="25">
        <v>5000</v>
      </c>
      <c r="E145" s="25"/>
      <c r="F145" s="25">
        <f t="shared" si="2"/>
        <v>5000</v>
      </c>
      <c r="G145" s="25">
        <v>5000</v>
      </c>
      <c r="H145" s="71">
        <v>0</v>
      </c>
      <c r="J145" s="4"/>
    </row>
    <row r="146" spans="1:10" s="41" customFormat="1" ht="12.75">
      <c r="A146" s="69">
        <v>48</v>
      </c>
      <c r="B146" s="59" t="s">
        <v>181</v>
      </c>
      <c r="C146" s="70" t="s">
        <v>40</v>
      </c>
      <c r="D146" s="25">
        <v>430000</v>
      </c>
      <c r="E146" s="25"/>
      <c r="F146" s="25">
        <f t="shared" si="2"/>
        <v>430000</v>
      </c>
      <c r="G146" s="25">
        <v>430000</v>
      </c>
      <c r="H146" s="71">
        <v>0</v>
      </c>
      <c r="J146" s="4"/>
    </row>
    <row r="147" spans="1:10" s="41" customFormat="1" ht="51">
      <c r="A147" s="69">
        <v>49</v>
      </c>
      <c r="B147" s="59" t="s">
        <v>327</v>
      </c>
      <c r="C147" s="70" t="s">
        <v>40</v>
      </c>
      <c r="D147" s="25">
        <v>656000</v>
      </c>
      <c r="E147" s="25">
        <v>-326000</v>
      </c>
      <c r="F147" s="25">
        <f t="shared" si="2"/>
        <v>330000</v>
      </c>
      <c r="G147" s="25">
        <f>311000-51000</f>
        <v>260000</v>
      </c>
      <c r="H147" s="71">
        <f>345000-275000</f>
        <v>70000</v>
      </c>
      <c r="J147" s="4"/>
    </row>
    <row r="148" spans="1:10" s="41" customFormat="1" ht="12.75">
      <c r="A148" s="69">
        <v>50</v>
      </c>
      <c r="B148" s="59" t="s">
        <v>324</v>
      </c>
      <c r="C148" s="70" t="s">
        <v>40</v>
      </c>
      <c r="D148" s="25">
        <v>405000</v>
      </c>
      <c r="E148" s="25"/>
      <c r="F148" s="25">
        <f t="shared" si="2"/>
        <v>405000</v>
      </c>
      <c r="G148" s="25">
        <v>41000</v>
      </c>
      <c r="H148" s="71">
        <v>364000</v>
      </c>
      <c r="J148" s="4"/>
    </row>
    <row r="149" spans="1:10" s="41" customFormat="1" ht="12.75">
      <c r="A149" s="69">
        <v>51</v>
      </c>
      <c r="B149" s="59" t="s">
        <v>328</v>
      </c>
      <c r="C149" s="70" t="s">
        <v>40</v>
      </c>
      <c r="D149" s="25">
        <v>149000</v>
      </c>
      <c r="E149" s="25">
        <v>107000</v>
      </c>
      <c r="F149" s="25">
        <f t="shared" si="2"/>
        <v>256000</v>
      </c>
      <c r="G149" s="25">
        <v>21000</v>
      </c>
      <c r="H149" s="71">
        <f>149000+86000</f>
        <v>235000</v>
      </c>
      <c r="J149" s="4"/>
    </row>
    <row r="150" spans="1:10" s="41" customFormat="1" ht="12.75">
      <c r="A150" s="72"/>
      <c r="B150" s="67" t="s">
        <v>182</v>
      </c>
      <c r="C150" s="73">
        <v>66</v>
      </c>
      <c r="D150" s="68">
        <f>SUM(D151:D177)</f>
        <v>7722000</v>
      </c>
      <c r="E150" s="68">
        <f>SUM(E151:E177)</f>
        <v>0</v>
      </c>
      <c r="F150" s="68">
        <f>SUM(F151:F177)</f>
        <v>7722000</v>
      </c>
      <c r="G150" s="68">
        <f>SUM(G151:G177)</f>
        <v>5544000</v>
      </c>
      <c r="H150" s="68">
        <f>SUM(H151:H177)</f>
        <v>2178000</v>
      </c>
      <c r="J150" s="4"/>
    </row>
    <row r="151" spans="1:10" s="41" customFormat="1" ht="25.5">
      <c r="A151" s="74">
        <v>1</v>
      </c>
      <c r="B151" s="59" t="s">
        <v>183</v>
      </c>
      <c r="C151" s="75" t="s">
        <v>40</v>
      </c>
      <c r="D151" s="76">
        <v>4700000</v>
      </c>
      <c r="E151" s="76"/>
      <c r="F151" s="25">
        <f aca="true" t="shared" si="3" ref="F151:F177">D151+E151</f>
        <v>4700000</v>
      </c>
      <c r="G151" s="76">
        <v>4700000</v>
      </c>
      <c r="H151" s="76"/>
      <c r="J151" s="4"/>
    </row>
    <row r="152" spans="1:10" s="41" customFormat="1" ht="12.75">
      <c r="A152" s="74" t="s">
        <v>111</v>
      </c>
      <c r="B152" s="59" t="s">
        <v>184</v>
      </c>
      <c r="C152" s="75" t="s">
        <v>40</v>
      </c>
      <c r="D152" s="76">
        <v>180000</v>
      </c>
      <c r="E152" s="76"/>
      <c r="F152" s="25">
        <f t="shared" si="3"/>
        <v>180000</v>
      </c>
      <c r="G152" s="76">
        <v>180000</v>
      </c>
      <c r="H152" s="76"/>
      <c r="J152" s="4"/>
    </row>
    <row r="153" spans="1:10" s="41" customFormat="1" ht="12.75">
      <c r="A153" s="74" t="s">
        <v>113</v>
      </c>
      <c r="B153" s="59" t="s">
        <v>185</v>
      </c>
      <c r="C153" s="75" t="s">
        <v>40</v>
      </c>
      <c r="D153" s="76">
        <v>260000</v>
      </c>
      <c r="E153" s="76"/>
      <c r="F153" s="25">
        <f t="shared" si="3"/>
        <v>260000</v>
      </c>
      <c r="G153" s="76">
        <v>260000</v>
      </c>
      <c r="H153" s="76"/>
      <c r="J153" s="4"/>
    </row>
    <row r="154" spans="1:10" s="41" customFormat="1" ht="12.75">
      <c r="A154" s="74" t="s">
        <v>115</v>
      </c>
      <c r="B154" s="59" t="s">
        <v>186</v>
      </c>
      <c r="C154" s="75" t="s">
        <v>40</v>
      </c>
      <c r="D154" s="76">
        <v>180000</v>
      </c>
      <c r="E154" s="76"/>
      <c r="F154" s="25">
        <f t="shared" si="3"/>
        <v>180000</v>
      </c>
      <c r="G154" s="76">
        <v>180000</v>
      </c>
      <c r="H154" s="76"/>
      <c r="J154" s="4"/>
    </row>
    <row r="155" spans="1:10" s="41" customFormat="1" ht="12.75">
      <c r="A155" s="74" t="s">
        <v>118</v>
      </c>
      <c r="B155" s="59" t="s">
        <v>187</v>
      </c>
      <c r="C155" s="75" t="s">
        <v>40</v>
      </c>
      <c r="D155" s="76">
        <v>112000</v>
      </c>
      <c r="E155" s="76"/>
      <c r="F155" s="25">
        <f t="shared" si="3"/>
        <v>112000</v>
      </c>
      <c r="G155" s="76">
        <v>112000</v>
      </c>
      <c r="H155" s="76"/>
      <c r="J155" s="4"/>
    </row>
    <row r="156" spans="1:10" s="41" customFormat="1" ht="12.75">
      <c r="A156" s="74" t="s">
        <v>120</v>
      </c>
      <c r="B156" s="59" t="s">
        <v>188</v>
      </c>
      <c r="C156" s="75" t="s">
        <v>40</v>
      </c>
      <c r="D156" s="76">
        <v>70000</v>
      </c>
      <c r="E156" s="76"/>
      <c r="F156" s="25">
        <f t="shared" si="3"/>
        <v>70000</v>
      </c>
      <c r="G156" s="76"/>
      <c r="H156" s="76">
        <v>70000</v>
      </c>
      <c r="J156" s="4"/>
    </row>
    <row r="157" spans="1:10" s="41" customFormat="1" ht="12.75">
      <c r="A157" s="74" t="s">
        <v>122</v>
      </c>
      <c r="B157" s="59" t="s">
        <v>189</v>
      </c>
      <c r="C157" s="75" t="s">
        <v>40</v>
      </c>
      <c r="D157" s="76">
        <v>105000</v>
      </c>
      <c r="E157" s="76"/>
      <c r="F157" s="25">
        <f t="shared" si="3"/>
        <v>105000</v>
      </c>
      <c r="G157" s="76"/>
      <c r="H157" s="76">
        <v>105000</v>
      </c>
      <c r="J157" s="4"/>
    </row>
    <row r="158" spans="1:10" s="41" customFormat="1" ht="12.75">
      <c r="A158" s="74" t="s">
        <v>124</v>
      </c>
      <c r="B158" s="59" t="s">
        <v>190</v>
      </c>
      <c r="C158" s="75" t="s">
        <v>40</v>
      </c>
      <c r="D158" s="76">
        <v>25000</v>
      </c>
      <c r="E158" s="76"/>
      <c r="F158" s="25">
        <f t="shared" si="3"/>
        <v>25000</v>
      </c>
      <c r="G158" s="76">
        <v>3000</v>
      </c>
      <c r="H158" s="76">
        <v>22000</v>
      </c>
      <c r="J158" s="4"/>
    </row>
    <row r="159" spans="1:10" s="41" customFormat="1" ht="12.75">
      <c r="A159" s="74" t="s">
        <v>126</v>
      </c>
      <c r="B159" s="59" t="s">
        <v>191</v>
      </c>
      <c r="C159" s="75" t="s">
        <v>40</v>
      </c>
      <c r="D159" s="76">
        <v>10000</v>
      </c>
      <c r="E159" s="76"/>
      <c r="F159" s="25">
        <f t="shared" si="3"/>
        <v>10000</v>
      </c>
      <c r="G159" s="76"/>
      <c r="H159" s="76">
        <v>10000</v>
      </c>
      <c r="J159" s="4"/>
    </row>
    <row r="160" spans="1:10" s="41" customFormat="1" ht="12.75">
      <c r="A160" s="74" t="s">
        <v>192</v>
      </c>
      <c r="B160" s="59" t="s">
        <v>193</v>
      </c>
      <c r="C160" s="75" t="s">
        <v>40</v>
      </c>
      <c r="D160" s="76">
        <v>100000</v>
      </c>
      <c r="E160" s="76"/>
      <c r="F160" s="25">
        <f t="shared" si="3"/>
        <v>100000</v>
      </c>
      <c r="G160" s="76"/>
      <c r="H160" s="76">
        <v>100000</v>
      </c>
      <c r="J160" s="4"/>
    </row>
    <row r="161" spans="1:10" s="41" customFormat="1" ht="12.75">
      <c r="A161" s="74" t="s">
        <v>194</v>
      </c>
      <c r="B161" s="59" t="s">
        <v>195</v>
      </c>
      <c r="C161" s="75" t="s">
        <v>40</v>
      </c>
      <c r="D161" s="76">
        <v>100000</v>
      </c>
      <c r="E161" s="76"/>
      <c r="F161" s="25">
        <f t="shared" si="3"/>
        <v>100000</v>
      </c>
      <c r="G161" s="76"/>
      <c r="H161" s="76">
        <v>100000</v>
      </c>
      <c r="J161" s="4"/>
    </row>
    <row r="162" spans="1:10" s="41" customFormat="1" ht="12.75">
      <c r="A162" s="74" t="s">
        <v>196</v>
      </c>
      <c r="B162" s="59" t="s">
        <v>197</v>
      </c>
      <c r="C162" s="75" t="s">
        <v>40</v>
      </c>
      <c r="D162" s="76">
        <v>28000</v>
      </c>
      <c r="E162" s="76"/>
      <c r="F162" s="25">
        <f t="shared" si="3"/>
        <v>28000</v>
      </c>
      <c r="G162" s="76"/>
      <c r="H162" s="76">
        <v>28000</v>
      </c>
      <c r="J162" s="4"/>
    </row>
    <row r="163" spans="1:10" s="41" customFormat="1" ht="12.75">
      <c r="A163" s="74" t="s">
        <v>198</v>
      </c>
      <c r="B163" s="59" t="s">
        <v>199</v>
      </c>
      <c r="C163" s="75" t="s">
        <v>40</v>
      </c>
      <c r="D163" s="76">
        <v>150000</v>
      </c>
      <c r="E163" s="76"/>
      <c r="F163" s="25">
        <f t="shared" si="3"/>
        <v>150000</v>
      </c>
      <c r="G163" s="76"/>
      <c r="H163" s="76">
        <v>150000</v>
      </c>
      <c r="J163" s="4"/>
    </row>
    <row r="164" spans="1:10" s="41" customFormat="1" ht="12.75">
      <c r="A164" s="74" t="s">
        <v>200</v>
      </c>
      <c r="B164" s="59" t="s">
        <v>201</v>
      </c>
      <c r="C164" s="75" t="s">
        <v>40</v>
      </c>
      <c r="D164" s="76">
        <v>260000</v>
      </c>
      <c r="E164" s="76"/>
      <c r="F164" s="25">
        <f t="shared" si="3"/>
        <v>260000</v>
      </c>
      <c r="G164" s="76"/>
      <c r="H164" s="76">
        <v>260000</v>
      </c>
      <c r="J164" s="4"/>
    </row>
    <row r="165" spans="1:10" s="41" customFormat="1" ht="12.75">
      <c r="A165" s="74" t="s">
        <v>202</v>
      </c>
      <c r="B165" s="59" t="s">
        <v>203</v>
      </c>
      <c r="C165" s="75" t="s">
        <v>40</v>
      </c>
      <c r="D165" s="76">
        <v>110000</v>
      </c>
      <c r="E165" s="76"/>
      <c r="F165" s="25">
        <f t="shared" si="3"/>
        <v>110000</v>
      </c>
      <c r="G165" s="76">
        <v>11000</v>
      </c>
      <c r="H165" s="76">
        <v>99000</v>
      </c>
      <c r="J165" s="4"/>
    </row>
    <row r="166" spans="1:10" s="41" customFormat="1" ht="12.75">
      <c r="A166" s="74" t="s">
        <v>204</v>
      </c>
      <c r="B166" s="59" t="s">
        <v>205</v>
      </c>
      <c r="C166" s="75" t="s">
        <v>40</v>
      </c>
      <c r="D166" s="76">
        <v>260000</v>
      </c>
      <c r="E166" s="76"/>
      <c r="F166" s="25">
        <f t="shared" si="3"/>
        <v>260000</v>
      </c>
      <c r="G166" s="76"/>
      <c r="H166" s="76">
        <v>260000</v>
      </c>
      <c r="J166" s="4"/>
    </row>
    <row r="167" spans="1:10" s="41" customFormat="1" ht="12.75">
      <c r="A167" s="74" t="s">
        <v>206</v>
      </c>
      <c r="B167" s="59" t="s">
        <v>207</v>
      </c>
      <c r="C167" s="75" t="s">
        <v>40</v>
      </c>
      <c r="D167" s="76">
        <v>7000</v>
      </c>
      <c r="E167" s="76"/>
      <c r="F167" s="25">
        <f t="shared" si="3"/>
        <v>7000</v>
      </c>
      <c r="G167" s="76"/>
      <c r="H167" s="76">
        <v>7000</v>
      </c>
      <c r="J167" s="4"/>
    </row>
    <row r="168" spans="1:10" s="41" customFormat="1" ht="12.75">
      <c r="A168" s="74" t="s">
        <v>208</v>
      </c>
      <c r="B168" s="59" t="s">
        <v>209</v>
      </c>
      <c r="C168" s="77" t="s">
        <v>40</v>
      </c>
      <c r="D168" s="27">
        <v>80000</v>
      </c>
      <c r="E168" s="27"/>
      <c r="F168" s="25">
        <f t="shared" si="3"/>
        <v>80000</v>
      </c>
      <c r="G168" s="76"/>
      <c r="H168" s="76">
        <v>80000</v>
      </c>
      <c r="J168" s="4"/>
    </row>
    <row r="169" spans="1:10" s="41" customFormat="1" ht="12.75">
      <c r="A169" s="74" t="s">
        <v>210</v>
      </c>
      <c r="B169" s="59" t="s">
        <v>211</v>
      </c>
      <c r="C169" s="77" t="s">
        <v>40</v>
      </c>
      <c r="D169" s="27">
        <v>8000</v>
      </c>
      <c r="E169" s="27"/>
      <c r="F169" s="25">
        <f t="shared" si="3"/>
        <v>8000</v>
      </c>
      <c r="G169" s="76"/>
      <c r="H169" s="76">
        <v>8000</v>
      </c>
      <c r="J169" s="4"/>
    </row>
    <row r="170" spans="1:10" s="41" customFormat="1" ht="12.75">
      <c r="A170" s="74" t="s">
        <v>338</v>
      </c>
      <c r="B170" s="59" t="s">
        <v>330</v>
      </c>
      <c r="C170" s="77" t="s">
        <v>40</v>
      </c>
      <c r="D170" s="27">
        <v>40000</v>
      </c>
      <c r="E170" s="27"/>
      <c r="F170" s="25">
        <f t="shared" si="3"/>
        <v>40000</v>
      </c>
      <c r="G170" s="76">
        <v>4000</v>
      </c>
      <c r="H170" s="76">
        <v>36000</v>
      </c>
      <c r="J170" s="4"/>
    </row>
    <row r="171" spans="1:10" s="41" customFormat="1" ht="12.75">
      <c r="A171" s="74" t="s">
        <v>339</v>
      </c>
      <c r="B171" s="59" t="s">
        <v>331</v>
      </c>
      <c r="C171" s="77" t="s">
        <v>40</v>
      </c>
      <c r="D171" s="27">
        <v>127000</v>
      </c>
      <c r="E171" s="27"/>
      <c r="F171" s="25">
        <f t="shared" si="3"/>
        <v>127000</v>
      </c>
      <c r="G171" s="76">
        <v>13000</v>
      </c>
      <c r="H171" s="76">
        <v>114000</v>
      </c>
      <c r="J171" s="4"/>
    </row>
    <row r="172" spans="1:10" s="41" customFormat="1" ht="12.75">
      <c r="A172" s="74" t="s">
        <v>340</v>
      </c>
      <c r="B172" s="59" t="s">
        <v>332</v>
      </c>
      <c r="C172" s="77" t="s">
        <v>40</v>
      </c>
      <c r="D172" s="27">
        <v>50000</v>
      </c>
      <c r="E172" s="27"/>
      <c r="F172" s="25">
        <f t="shared" si="3"/>
        <v>50000</v>
      </c>
      <c r="G172" s="76">
        <v>5000</v>
      </c>
      <c r="H172" s="76">
        <v>45000</v>
      </c>
      <c r="J172" s="4"/>
    </row>
    <row r="173" spans="1:10" s="41" customFormat="1" ht="12.75">
      <c r="A173" s="74" t="s">
        <v>341</v>
      </c>
      <c r="B173" s="59" t="s">
        <v>333</v>
      </c>
      <c r="C173" s="77" t="s">
        <v>40</v>
      </c>
      <c r="D173" s="27">
        <v>50000</v>
      </c>
      <c r="E173" s="27"/>
      <c r="F173" s="25">
        <f t="shared" si="3"/>
        <v>50000</v>
      </c>
      <c r="G173" s="76">
        <v>5000</v>
      </c>
      <c r="H173" s="76">
        <v>45000</v>
      </c>
      <c r="J173" s="4"/>
    </row>
    <row r="174" spans="1:10" s="41" customFormat="1" ht="12.75">
      <c r="A174" s="74" t="s">
        <v>342</v>
      </c>
      <c r="B174" s="59" t="s">
        <v>334</v>
      </c>
      <c r="C174" s="77" t="s">
        <v>40</v>
      </c>
      <c r="D174" s="27">
        <v>10000</v>
      </c>
      <c r="E174" s="27"/>
      <c r="F174" s="25">
        <f t="shared" si="3"/>
        <v>10000</v>
      </c>
      <c r="G174" s="76">
        <v>1000</v>
      </c>
      <c r="H174" s="76">
        <v>9000</v>
      </c>
      <c r="J174" s="4"/>
    </row>
    <row r="175" spans="1:10" s="41" customFormat="1" ht="12.75">
      <c r="A175" s="74" t="s">
        <v>343</v>
      </c>
      <c r="B175" s="59" t="s">
        <v>335</v>
      </c>
      <c r="C175" s="77" t="s">
        <v>40</v>
      </c>
      <c r="D175" s="27">
        <v>280000</v>
      </c>
      <c r="E175" s="27"/>
      <c r="F175" s="25">
        <f t="shared" si="3"/>
        <v>280000</v>
      </c>
      <c r="G175" s="76">
        <v>28000</v>
      </c>
      <c r="H175" s="76">
        <v>252000</v>
      </c>
      <c r="J175" s="4"/>
    </row>
    <row r="176" spans="1:10" s="41" customFormat="1" ht="12.75">
      <c r="A176" s="74" t="s">
        <v>344</v>
      </c>
      <c r="B176" s="59" t="s">
        <v>336</v>
      </c>
      <c r="C176" s="77" t="s">
        <v>40</v>
      </c>
      <c r="D176" s="27">
        <v>70000</v>
      </c>
      <c r="E176" s="27"/>
      <c r="F176" s="25">
        <f t="shared" si="3"/>
        <v>70000</v>
      </c>
      <c r="G176" s="76">
        <v>7000</v>
      </c>
      <c r="H176" s="76">
        <v>63000</v>
      </c>
      <c r="J176" s="4"/>
    </row>
    <row r="177" spans="1:10" s="41" customFormat="1" ht="12.75">
      <c r="A177" s="74" t="s">
        <v>345</v>
      </c>
      <c r="B177" s="59" t="s">
        <v>337</v>
      </c>
      <c r="C177" s="77" t="s">
        <v>40</v>
      </c>
      <c r="D177" s="27">
        <v>350000</v>
      </c>
      <c r="E177" s="27"/>
      <c r="F177" s="25">
        <f t="shared" si="3"/>
        <v>350000</v>
      </c>
      <c r="G177" s="76">
        <v>35000</v>
      </c>
      <c r="H177" s="76">
        <v>315000</v>
      </c>
      <c r="J177" s="4"/>
    </row>
    <row r="178" spans="1:13" ht="12.75">
      <c r="A178" s="64"/>
      <c r="B178" s="48" t="s">
        <v>212</v>
      </c>
      <c r="C178" s="65"/>
      <c r="D178" s="17">
        <f>D179+D206+D208+D211+D214</f>
        <v>3673000</v>
      </c>
      <c r="E178" s="17">
        <f>E179+E206+E208+E211+E214</f>
        <v>3500</v>
      </c>
      <c r="F178" s="17">
        <f>F179+F206+F208+F211+F214</f>
        <v>3676500</v>
      </c>
      <c r="G178" s="17">
        <f>G179+G206+G208+G211+G214</f>
        <v>3663000</v>
      </c>
      <c r="H178" s="17">
        <f>H179+H206+H208+H211+H214</f>
        <v>13500</v>
      </c>
      <c r="K178" s="41"/>
      <c r="L178" s="41"/>
      <c r="M178" s="41"/>
    </row>
    <row r="179" spans="1:13" ht="12.75">
      <c r="A179" s="78"/>
      <c r="B179" s="67" t="s">
        <v>213</v>
      </c>
      <c r="C179" s="68"/>
      <c r="D179" s="68">
        <f>D180+D184+D190+D193+D197+D200+D203</f>
        <v>1737000</v>
      </c>
      <c r="E179" s="68">
        <f>E180+E184+E190+E193+E197+E200+E203</f>
        <v>0</v>
      </c>
      <c r="F179" s="68">
        <f>F180+F184+F190+F193+F197+F200+F203</f>
        <v>1737000</v>
      </c>
      <c r="G179" s="68">
        <f>G180+G184+G190+G193+G197+G200+G203</f>
        <v>1737000</v>
      </c>
      <c r="H179" s="68">
        <f>H180+H184+H190+H193+H197+H200+H203</f>
        <v>0</v>
      </c>
      <c r="K179" s="41"/>
      <c r="L179" s="41"/>
      <c r="M179" s="41"/>
    </row>
    <row r="180" spans="1:10" s="41" customFormat="1" ht="12.75">
      <c r="A180" s="79"/>
      <c r="B180" s="80" t="s">
        <v>214</v>
      </c>
      <c r="C180" s="8"/>
      <c r="D180" s="81">
        <f>SUM(D181:D183)</f>
        <v>70000</v>
      </c>
      <c r="E180" s="81">
        <f>SUM(E181:E183)</f>
        <v>0</v>
      </c>
      <c r="F180" s="81">
        <f>SUM(F181:F183)</f>
        <v>70000</v>
      </c>
      <c r="G180" s="81">
        <f>SUM(G181:G183)</f>
        <v>70000</v>
      </c>
      <c r="H180" s="81">
        <f>SUM(H181:H183)</f>
        <v>0</v>
      </c>
      <c r="J180" s="4"/>
    </row>
    <row r="181" spans="1:10" s="41" customFormat="1" ht="12.75">
      <c r="A181" s="82">
        <v>1</v>
      </c>
      <c r="B181" s="28" t="s">
        <v>215</v>
      </c>
      <c r="C181" s="24" t="s">
        <v>45</v>
      </c>
      <c r="D181" s="25">
        <v>35000</v>
      </c>
      <c r="E181" s="25"/>
      <c r="F181" s="25">
        <f aca="true" t="shared" si="4" ref="F181:F221">D181+E181</f>
        <v>35000</v>
      </c>
      <c r="G181" s="35">
        <v>35000</v>
      </c>
      <c r="H181" s="83"/>
      <c r="J181" s="4"/>
    </row>
    <row r="182" spans="1:10" s="41" customFormat="1" ht="12.75">
      <c r="A182" s="82">
        <v>2</v>
      </c>
      <c r="B182" s="28" t="s">
        <v>216</v>
      </c>
      <c r="C182" s="24" t="s">
        <v>45</v>
      </c>
      <c r="D182" s="25">
        <v>5000</v>
      </c>
      <c r="E182" s="25"/>
      <c r="F182" s="25">
        <f>D182+E182</f>
        <v>5000</v>
      </c>
      <c r="G182" s="35">
        <v>5000</v>
      </c>
      <c r="H182" s="83"/>
      <c r="J182" s="4"/>
    </row>
    <row r="183" spans="1:10" s="41" customFormat="1" ht="12.75">
      <c r="A183" s="82">
        <v>3</v>
      </c>
      <c r="B183" s="28" t="s">
        <v>217</v>
      </c>
      <c r="C183" s="24" t="s">
        <v>45</v>
      </c>
      <c r="D183" s="25">
        <v>30000</v>
      </c>
      <c r="E183" s="25"/>
      <c r="F183" s="25">
        <f t="shared" si="4"/>
        <v>30000</v>
      </c>
      <c r="G183" s="35">
        <v>30000</v>
      </c>
      <c r="H183" s="83"/>
      <c r="J183" s="4"/>
    </row>
    <row r="184" spans="1:10" s="41" customFormat="1" ht="12.75">
      <c r="A184" s="79"/>
      <c r="B184" s="80" t="s">
        <v>218</v>
      </c>
      <c r="C184" s="8"/>
      <c r="D184" s="20">
        <f>SUM(D185:D189)</f>
        <v>159000</v>
      </c>
      <c r="E184" s="20">
        <f>SUM(E185:E189)</f>
        <v>0</v>
      </c>
      <c r="F184" s="20">
        <f>SUM(F185:F189)</f>
        <v>159000</v>
      </c>
      <c r="G184" s="20">
        <f>SUM(G185:G189)</f>
        <v>159000</v>
      </c>
      <c r="H184" s="20">
        <f>SUM(H185:H189)</f>
        <v>0</v>
      </c>
      <c r="J184" s="4"/>
    </row>
    <row r="185" spans="1:10" s="41" customFormat="1" ht="12.75">
      <c r="A185" s="82">
        <v>4</v>
      </c>
      <c r="B185" s="28" t="s">
        <v>219</v>
      </c>
      <c r="C185" s="24" t="s">
        <v>45</v>
      </c>
      <c r="D185" s="25">
        <v>40000</v>
      </c>
      <c r="E185" s="25"/>
      <c r="F185" s="25">
        <f t="shared" si="4"/>
        <v>40000</v>
      </c>
      <c r="G185" s="35">
        <v>40000</v>
      </c>
      <c r="H185" s="81"/>
      <c r="J185" s="4"/>
    </row>
    <row r="186" spans="1:10" s="41" customFormat="1" ht="12.75">
      <c r="A186" s="82">
        <v>5</v>
      </c>
      <c r="B186" s="28" t="s">
        <v>220</v>
      </c>
      <c r="C186" s="24" t="s">
        <v>45</v>
      </c>
      <c r="D186" s="25">
        <v>3000</v>
      </c>
      <c r="E186" s="25"/>
      <c r="F186" s="25">
        <f t="shared" si="4"/>
        <v>3000</v>
      </c>
      <c r="G186" s="35">
        <v>3000</v>
      </c>
      <c r="H186" s="81"/>
      <c r="J186" s="4"/>
    </row>
    <row r="187" spans="1:10" s="41" customFormat="1" ht="25.5">
      <c r="A187" s="82">
        <v>6</v>
      </c>
      <c r="B187" s="28" t="s">
        <v>221</v>
      </c>
      <c r="C187" s="24" t="s">
        <v>45</v>
      </c>
      <c r="D187" s="25">
        <v>5000</v>
      </c>
      <c r="E187" s="25"/>
      <c r="F187" s="25">
        <f t="shared" si="4"/>
        <v>5000</v>
      </c>
      <c r="G187" s="35">
        <v>5000</v>
      </c>
      <c r="H187" s="81"/>
      <c r="J187" s="4"/>
    </row>
    <row r="188" spans="1:10" s="41" customFormat="1" ht="12.75">
      <c r="A188" s="82">
        <v>7</v>
      </c>
      <c r="B188" s="112" t="s">
        <v>222</v>
      </c>
      <c r="C188" s="24" t="s">
        <v>45</v>
      </c>
      <c r="D188" s="25">
        <v>105000</v>
      </c>
      <c r="E188" s="25"/>
      <c r="F188" s="25">
        <f t="shared" si="4"/>
        <v>105000</v>
      </c>
      <c r="G188" s="35">
        <v>105000</v>
      </c>
      <c r="H188" s="83"/>
      <c r="J188" s="4"/>
    </row>
    <row r="189" spans="1:10" s="41" customFormat="1" ht="12.75">
      <c r="A189" s="82">
        <v>8</v>
      </c>
      <c r="B189" s="28" t="s">
        <v>223</v>
      </c>
      <c r="C189" s="24" t="s">
        <v>45</v>
      </c>
      <c r="D189" s="25">
        <v>6000</v>
      </c>
      <c r="E189" s="25"/>
      <c r="F189" s="25">
        <f t="shared" si="4"/>
        <v>6000</v>
      </c>
      <c r="G189" s="35">
        <v>6000</v>
      </c>
      <c r="H189" s="83"/>
      <c r="J189" s="4"/>
    </row>
    <row r="190" spans="1:10" s="41" customFormat="1" ht="12.75">
      <c r="A190" s="79"/>
      <c r="B190" s="80" t="s">
        <v>224</v>
      </c>
      <c r="C190" s="18"/>
      <c r="D190" s="81">
        <f>SUM(D191:D192)</f>
        <v>75000</v>
      </c>
      <c r="E190" s="81">
        <f>SUM(E191:E192)</f>
        <v>0</v>
      </c>
      <c r="F190" s="81">
        <f>SUM(F191:F192)</f>
        <v>75000</v>
      </c>
      <c r="G190" s="81">
        <f>SUM(G191:G192)</f>
        <v>75000</v>
      </c>
      <c r="H190" s="81">
        <f>SUM(H191:H192)</f>
        <v>0</v>
      </c>
      <c r="J190" s="4"/>
    </row>
    <row r="191" spans="1:10" s="41" customFormat="1" ht="12.75">
      <c r="A191" s="82">
        <v>9</v>
      </c>
      <c r="B191" s="28" t="s">
        <v>225</v>
      </c>
      <c r="C191" s="24" t="s">
        <v>45</v>
      </c>
      <c r="D191" s="25">
        <v>74000</v>
      </c>
      <c r="E191" s="25"/>
      <c r="F191" s="25">
        <f t="shared" si="4"/>
        <v>74000</v>
      </c>
      <c r="G191" s="35">
        <v>74000</v>
      </c>
      <c r="H191" s="83"/>
      <c r="J191" s="4"/>
    </row>
    <row r="192" spans="1:10" s="41" customFormat="1" ht="12.75">
      <c r="A192" s="82">
        <v>10</v>
      </c>
      <c r="B192" s="28" t="s">
        <v>226</v>
      </c>
      <c r="C192" s="24" t="s">
        <v>45</v>
      </c>
      <c r="D192" s="25">
        <v>1000</v>
      </c>
      <c r="E192" s="25"/>
      <c r="F192" s="25">
        <f t="shared" si="4"/>
        <v>1000</v>
      </c>
      <c r="G192" s="35">
        <v>1000</v>
      </c>
      <c r="H192" s="83"/>
      <c r="J192" s="4"/>
    </row>
    <row r="193" spans="1:10" s="41" customFormat="1" ht="12.75">
      <c r="A193" s="79"/>
      <c r="B193" s="80" t="s">
        <v>227</v>
      </c>
      <c r="C193" s="18"/>
      <c r="D193" s="81">
        <f>SUM(D194:D196)</f>
        <v>380000</v>
      </c>
      <c r="E193" s="81">
        <f>SUM(E194:E196)</f>
        <v>0</v>
      </c>
      <c r="F193" s="81">
        <f>SUM(F194:F196)</f>
        <v>380000</v>
      </c>
      <c r="G193" s="81">
        <f>SUM(G194:G196)</f>
        <v>380000</v>
      </c>
      <c r="H193" s="81">
        <f>SUM(H194:H196)</f>
        <v>0</v>
      </c>
      <c r="J193" s="4"/>
    </row>
    <row r="194" spans="1:10" s="41" customFormat="1" ht="12.75">
      <c r="A194" s="82">
        <v>11</v>
      </c>
      <c r="B194" s="28" t="s">
        <v>228</v>
      </c>
      <c r="C194" s="24" t="s">
        <v>45</v>
      </c>
      <c r="D194" s="25">
        <v>220000</v>
      </c>
      <c r="E194" s="25"/>
      <c r="F194" s="25">
        <f t="shared" si="4"/>
        <v>220000</v>
      </c>
      <c r="G194" s="35">
        <v>220000</v>
      </c>
      <c r="H194" s="83"/>
      <c r="J194" s="4"/>
    </row>
    <row r="195" spans="1:10" s="41" customFormat="1" ht="12.75">
      <c r="A195" s="82">
        <v>12</v>
      </c>
      <c r="B195" s="28" t="s">
        <v>229</v>
      </c>
      <c r="C195" s="24" t="s">
        <v>45</v>
      </c>
      <c r="D195" s="25">
        <v>120000</v>
      </c>
      <c r="E195" s="25"/>
      <c r="F195" s="25">
        <f t="shared" si="4"/>
        <v>120000</v>
      </c>
      <c r="G195" s="35">
        <v>120000</v>
      </c>
      <c r="H195" s="83"/>
      <c r="J195" s="4"/>
    </row>
    <row r="196" spans="1:10" s="41" customFormat="1" ht="12.75">
      <c r="A196" s="82">
        <v>13</v>
      </c>
      <c r="B196" s="28" t="s">
        <v>230</v>
      </c>
      <c r="C196" s="24" t="s">
        <v>45</v>
      </c>
      <c r="D196" s="25">
        <v>40000</v>
      </c>
      <c r="E196" s="25"/>
      <c r="F196" s="25">
        <f t="shared" si="4"/>
        <v>40000</v>
      </c>
      <c r="G196" s="35">
        <v>40000</v>
      </c>
      <c r="H196" s="83"/>
      <c r="J196" s="4"/>
    </row>
    <row r="197" spans="1:10" s="41" customFormat="1" ht="12.75">
      <c r="A197" s="79"/>
      <c r="B197" s="80" t="s">
        <v>231</v>
      </c>
      <c r="C197" s="18"/>
      <c r="D197" s="81">
        <f>SUM(D198:D199)</f>
        <v>180000</v>
      </c>
      <c r="E197" s="81">
        <f>SUM(E198:E199)</f>
        <v>0</v>
      </c>
      <c r="F197" s="81">
        <f>SUM(F198:F199)</f>
        <v>180000</v>
      </c>
      <c r="G197" s="81">
        <f>SUM(G198:G199)</f>
        <v>180000</v>
      </c>
      <c r="H197" s="81">
        <f>SUM(H198:H199)</f>
        <v>0</v>
      </c>
      <c r="J197" s="4"/>
    </row>
    <row r="198" spans="1:10" s="41" customFormat="1" ht="12.75">
      <c r="A198" s="82">
        <v>14</v>
      </c>
      <c r="B198" s="28" t="s">
        <v>232</v>
      </c>
      <c r="C198" s="24" t="s">
        <v>45</v>
      </c>
      <c r="D198" s="25">
        <v>140000</v>
      </c>
      <c r="E198" s="25"/>
      <c r="F198" s="25">
        <f t="shared" si="4"/>
        <v>140000</v>
      </c>
      <c r="G198" s="25">
        <v>140000</v>
      </c>
      <c r="H198" s="83"/>
      <c r="J198" s="4"/>
    </row>
    <row r="199" spans="1:10" s="41" customFormat="1" ht="12.75">
      <c r="A199" s="82">
        <v>15</v>
      </c>
      <c r="B199" s="28" t="s">
        <v>233</v>
      </c>
      <c r="C199" s="24" t="s">
        <v>45</v>
      </c>
      <c r="D199" s="25">
        <v>40000</v>
      </c>
      <c r="E199" s="25"/>
      <c r="F199" s="25">
        <f t="shared" si="4"/>
        <v>40000</v>
      </c>
      <c r="G199" s="25">
        <v>40000</v>
      </c>
      <c r="H199" s="83"/>
      <c r="J199" s="4"/>
    </row>
    <row r="200" spans="1:13" s="85" customFormat="1" ht="12.75">
      <c r="A200" s="79"/>
      <c r="B200" s="84" t="s">
        <v>234</v>
      </c>
      <c r="C200" s="18"/>
      <c r="D200" s="81">
        <f>SUM(D201:D202)</f>
        <v>482000</v>
      </c>
      <c r="E200" s="81">
        <f>SUM(E201:E202)</f>
        <v>0</v>
      </c>
      <c r="F200" s="81">
        <f>SUM(F201:F202)</f>
        <v>482000</v>
      </c>
      <c r="G200" s="81">
        <f>SUM(G201:G202)</f>
        <v>482000</v>
      </c>
      <c r="H200" s="81">
        <f>SUM(H201:H202)</f>
        <v>0</v>
      </c>
      <c r="J200" s="4"/>
      <c r="K200" s="41"/>
      <c r="L200" s="41"/>
      <c r="M200" s="41"/>
    </row>
    <row r="201" spans="1:10" s="41" customFormat="1" ht="12.75">
      <c r="A201" s="82">
        <v>16</v>
      </c>
      <c r="B201" s="28" t="s">
        <v>235</v>
      </c>
      <c r="C201" s="24" t="s">
        <v>45</v>
      </c>
      <c r="D201" s="25">
        <v>22000</v>
      </c>
      <c r="E201" s="25"/>
      <c r="F201" s="25">
        <f t="shared" si="4"/>
        <v>22000</v>
      </c>
      <c r="G201" s="35">
        <v>22000</v>
      </c>
      <c r="H201" s="83"/>
      <c r="J201" s="4"/>
    </row>
    <row r="202" spans="1:10" s="41" customFormat="1" ht="12.75">
      <c r="A202" s="82">
        <v>17</v>
      </c>
      <c r="B202" s="28" t="s">
        <v>236</v>
      </c>
      <c r="C202" s="24" t="s">
        <v>45</v>
      </c>
      <c r="D202" s="25">
        <v>460000</v>
      </c>
      <c r="E202" s="25"/>
      <c r="F202" s="25">
        <f t="shared" si="4"/>
        <v>460000</v>
      </c>
      <c r="G202" s="35">
        <v>460000</v>
      </c>
      <c r="H202" s="83"/>
      <c r="J202" s="4"/>
    </row>
    <row r="203" spans="1:10" s="41" customFormat="1" ht="12.75">
      <c r="A203" s="86"/>
      <c r="B203" s="80" t="s">
        <v>237</v>
      </c>
      <c r="C203" s="18"/>
      <c r="D203" s="81">
        <f>SUM(D204:D205)</f>
        <v>391000</v>
      </c>
      <c r="E203" s="81">
        <f>SUM(E204:E205)</f>
        <v>0</v>
      </c>
      <c r="F203" s="81">
        <f>SUM(F204:F205)</f>
        <v>391000</v>
      </c>
      <c r="G203" s="81">
        <f>SUM(G204:G205)</f>
        <v>391000</v>
      </c>
      <c r="H203" s="81">
        <f>SUM(H204:H205)</f>
        <v>0</v>
      </c>
      <c r="J203" s="4"/>
    </row>
    <row r="204" spans="1:10" s="41" customFormat="1" ht="12.75">
      <c r="A204" s="69">
        <v>18</v>
      </c>
      <c r="B204" s="28" t="s">
        <v>238</v>
      </c>
      <c r="C204" s="24" t="s">
        <v>45</v>
      </c>
      <c r="D204" s="25">
        <v>10000</v>
      </c>
      <c r="E204" s="25"/>
      <c r="F204" s="25">
        <f t="shared" si="4"/>
        <v>10000</v>
      </c>
      <c r="G204" s="35">
        <v>10000</v>
      </c>
      <c r="H204" s="81"/>
      <c r="J204" s="4"/>
    </row>
    <row r="205" spans="1:10" s="41" customFormat="1" ht="12.75">
      <c r="A205" s="69">
        <v>19</v>
      </c>
      <c r="B205" s="28" t="s">
        <v>239</v>
      </c>
      <c r="C205" s="24" t="s">
        <v>45</v>
      </c>
      <c r="D205" s="25">
        <v>381000</v>
      </c>
      <c r="E205" s="25"/>
      <c r="F205" s="25">
        <f t="shared" si="4"/>
        <v>381000</v>
      </c>
      <c r="G205" s="25">
        <v>381000</v>
      </c>
      <c r="H205" s="35"/>
      <c r="J205" s="4"/>
    </row>
    <row r="206" spans="1:10" s="41" customFormat="1" ht="12.75">
      <c r="A206" s="78"/>
      <c r="B206" s="87" t="s">
        <v>240</v>
      </c>
      <c r="C206" s="73"/>
      <c r="D206" s="68">
        <f>SUM(D207:D207)</f>
        <v>1650000</v>
      </c>
      <c r="E206" s="68">
        <f>SUM(E207:E207)</f>
        <v>0</v>
      </c>
      <c r="F206" s="68">
        <f>SUM(F207:F207)</f>
        <v>1650000</v>
      </c>
      <c r="G206" s="68">
        <f>SUM(G207:G207)</f>
        <v>1650000</v>
      </c>
      <c r="H206" s="68">
        <f>SUM(H207:H207)</f>
        <v>0</v>
      </c>
      <c r="J206" s="4"/>
    </row>
    <row r="207" spans="1:10" s="41" customFormat="1" ht="12.75">
      <c r="A207" s="50" t="s">
        <v>108</v>
      </c>
      <c r="B207" s="28" t="s">
        <v>241</v>
      </c>
      <c r="C207" s="24" t="s">
        <v>45</v>
      </c>
      <c r="D207" s="88">
        <v>1650000</v>
      </c>
      <c r="E207" s="88"/>
      <c r="F207" s="25">
        <f t="shared" si="4"/>
        <v>1650000</v>
      </c>
      <c r="G207" s="88">
        <v>1650000</v>
      </c>
      <c r="H207" s="40"/>
      <c r="J207" s="4"/>
    </row>
    <row r="208" spans="1:10" s="41" customFormat="1" ht="12.75">
      <c r="A208" s="78"/>
      <c r="B208" s="87" t="s">
        <v>242</v>
      </c>
      <c r="C208" s="89"/>
      <c r="D208" s="68">
        <f>SUM(D209:D210)</f>
        <v>19000</v>
      </c>
      <c r="E208" s="68">
        <f>SUM(E209:E210)</f>
        <v>0</v>
      </c>
      <c r="F208" s="68">
        <f>SUM(F209:F210)</f>
        <v>19000</v>
      </c>
      <c r="G208" s="68">
        <f>SUM(G209:G210)</f>
        <v>19000</v>
      </c>
      <c r="H208" s="68">
        <f>SUM(H209:H210)</f>
        <v>0</v>
      </c>
      <c r="J208" s="4"/>
    </row>
    <row r="209" spans="1:10" s="41" customFormat="1" ht="12.75">
      <c r="A209" s="74" t="s">
        <v>108</v>
      </c>
      <c r="B209" s="45" t="s">
        <v>243</v>
      </c>
      <c r="C209" s="90" t="s">
        <v>45</v>
      </c>
      <c r="D209" s="25">
        <v>16000</v>
      </c>
      <c r="E209" s="25"/>
      <c r="F209" s="25">
        <f t="shared" si="4"/>
        <v>16000</v>
      </c>
      <c r="G209" s="40">
        <v>16000</v>
      </c>
      <c r="H209" s="38"/>
      <c r="J209" s="4"/>
    </row>
    <row r="210" spans="1:10" s="41" customFormat="1" ht="12.75">
      <c r="A210" s="74" t="s">
        <v>111</v>
      </c>
      <c r="B210" s="22" t="s">
        <v>244</v>
      </c>
      <c r="C210" s="90" t="s">
        <v>45</v>
      </c>
      <c r="D210" s="25">
        <v>3000</v>
      </c>
      <c r="E210" s="25"/>
      <c r="F210" s="25">
        <f t="shared" si="4"/>
        <v>3000</v>
      </c>
      <c r="G210" s="25">
        <v>3000</v>
      </c>
      <c r="H210" s="40"/>
      <c r="J210" s="4"/>
    </row>
    <row r="211" spans="1:10" s="41" customFormat="1" ht="25.5">
      <c r="A211" s="78"/>
      <c r="B211" s="87" t="s">
        <v>245</v>
      </c>
      <c r="C211" s="89"/>
      <c r="D211" s="68">
        <f>SUM(D212:D213)</f>
        <v>10000</v>
      </c>
      <c r="E211" s="68">
        <f>SUM(E212:E213)</f>
        <v>0</v>
      </c>
      <c r="F211" s="68">
        <f>SUM(F212:F213)</f>
        <v>10000</v>
      </c>
      <c r="G211" s="68">
        <f>SUM(G212:G213)</f>
        <v>0</v>
      </c>
      <c r="H211" s="68">
        <f>SUM(H212:H213)</f>
        <v>10000</v>
      </c>
      <c r="J211" s="4"/>
    </row>
    <row r="212" spans="1:10" s="41" customFormat="1" ht="12.75">
      <c r="A212" s="50" t="s">
        <v>113</v>
      </c>
      <c r="B212" s="28" t="s">
        <v>246</v>
      </c>
      <c r="C212" s="52" t="s">
        <v>45</v>
      </c>
      <c r="D212" s="25">
        <v>6500</v>
      </c>
      <c r="E212" s="25">
        <v>-1300</v>
      </c>
      <c r="F212" s="25">
        <f t="shared" si="4"/>
        <v>5200</v>
      </c>
      <c r="G212" s="40"/>
      <c r="H212" s="40">
        <f>6500-1300</f>
        <v>5200</v>
      </c>
      <c r="J212" s="4"/>
    </row>
    <row r="213" spans="1:10" s="41" customFormat="1" ht="12.75">
      <c r="A213" s="50" t="s">
        <v>115</v>
      </c>
      <c r="B213" s="28" t="s">
        <v>247</v>
      </c>
      <c r="C213" s="52" t="s">
        <v>45</v>
      </c>
      <c r="D213" s="25">
        <v>3500</v>
      </c>
      <c r="E213" s="25">
        <v>1300</v>
      </c>
      <c r="F213" s="25">
        <f t="shared" si="4"/>
        <v>4800</v>
      </c>
      <c r="G213" s="40"/>
      <c r="H213" s="40">
        <f>3500+1300</f>
        <v>4800</v>
      </c>
      <c r="J213" s="4"/>
    </row>
    <row r="214" spans="1:10" s="41" customFormat="1" ht="12.75">
      <c r="A214" s="78"/>
      <c r="B214" s="87" t="s">
        <v>248</v>
      </c>
      <c r="C214" s="89"/>
      <c r="D214" s="91">
        <f>SUM(D215:D221)</f>
        <v>257000</v>
      </c>
      <c r="E214" s="91">
        <f>SUM(E215:E221)</f>
        <v>3500</v>
      </c>
      <c r="F214" s="91">
        <f>SUM(F215:F221)</f>
        <v>260500</v>
      </c>
      <c r="G214" s="91">
        <f>SUM(G215:G221)</f>
        <v>257000</v>
      </c>
      <c r="H214" s="91">
        <f>SUM(H215:H221)</f>
        <v>3500</v>
      </c>
      <c r="J214" s="4"/>
    </row>
    <row r="215" spans="1:10" s="41" customFormat="1" ht="12.75">
      <c r="A215" s="50" t="s">
        <v>108</v>
      </c>
      <c r="B215" s="45" t="s">
        <v>249</v>
      </c>
      <c r="C215" s="52" t="s">
        <v>45</v>
      </c>
      <c r="D215" s="25">
        <v>220000</v>
      </c>
      <c r="E215" s="25"/>
      <c r="F215" s="25">
        <f t="shared" si="4"/>
        <v>220000</v>
      </c>
      <c r="G215" s="25">
        <v>220000</v>
      </c>
      <c r="H215" s="40"/>
      <c r="J215" s="4"/>
    </row>
    <row r="216" spans="1:10" s="41" customFormat="1" ht="12.75">
      <c r="A216" s="50" t="s">
        <v>111</v>
      </c>
      <c r="B216" s="45" t="s">
        <v>250</v>
      </c>
      <c r="C216" s="52" t="s">
        <v>45</v>
      </c>
      <c r="D216" s="25">
        <v>22000</v>
      </c>
      <c r="E216" s="25"/>
      <c r="F216" s="25">
        <f t="shared" si="4"/>
        <v>22000</v>
      </c>
      <c r="G216" s="31">
        <v>22000</v>
      </c>
      <c r="H216" s="40"/>
      <c r="J216" s="4"/>
    </row>
    <row r="217" spans="1:10" s="41" customFormat="1" ht="12.75">
      <c r="A217" s="50" t="s">
        <v>113</v>
      </c>
      <c r="B217" s="45" t="s">
        <v>251</v>
      </c>
      <c r="C217" s="52" t="s">
        <v>45</v>
      </c>
      <c r="D217" s="25">
        <v>5500</v>
      </c>
      <c r="E217" s="25"/>
      <c r="F217" s="25">
        <f t="shared" si="4"/>
        <v>5500</v>
      </c>
      <c r="G217" s="31">
        <v>5500</v>
      </c>
      <c r="H217" s="40"/>
      <c r="J217" s="4"/>
    </row>
    <row r="218" spans="1:10" s="41" customFormat="1" ht="12.75">
      <c r="A218" s="50" t="s">
        <v>115</v>
      </c>
      <c r="B218" s="45" t="s">
        <v>252</v>
      </c>
      <c r="C218" s="52" t="s">
        <v>45</v>
      </c>
      <c r="D218" s="25">
        <v>4000</v>
      </c>
      <c r="E218" s="25"/>
      <c r="F218" s="25">
        <f t="shared" si="4"/>
        <v>4000</v>
      </c>
      <c r="G218" s="31">
        <v>4000</v>
      </c>
      <c r="H218" s="40"/>
      <c r="J218" s="4"/>
    </row>
    <row r="219" spans="1:10" s="41" customFormat="1" ht="12.75">
      <c r="A219" s="50" t="s">
        <v>118</v>
      </c>
      <c r="B219" s="45" t="s">
        <v>253</v>
      </c>
      <c r="C219" s="52" t="s">
        <v>45</v>
      </c>
      <c r="D219" s="25">
        <v>3500</v>
      </c>
      <c r="E219" s="25"/>
      <c r="F219" s="25">
        <f>D219+E219</f>
        <v>3500</v>
      </c>
      <c r="G219" s="31">
        <v>3500</v>
      </c>
      <c r="H219" s="40"/>
      <c r="J219" s="4"/>
    </row>
    <row r="220" spans="1:10" s="41" customFormat="1" ht="12.75">
      <c r="A220" s="50" t="s">
        <v>120</v>
      </c>
      <c r="B220" s="45" t="s">
        <v>254</v>
      </c>
      <c r="C220" s="52" t="s">
        <v>45</v>
      </c>
      <c r="D220" s="25">
        <v>2000</v>
      </c>
      <c r="E220" s="25"/>
      <c r="F220" s="25">
        <f t="shared" si="4"/>
        <v>2000</v>
      </c>
      <c r="G220" s="31">
        <v>2000</v>
      </c>
      <c r="H220" s="40"/>
      <c r="J220" s="4"/>
    </row>
    <row r="221" spans="1:10" s="41" customFormat="1" ht="12.75">
      <c r="A221" s="50" t="s">
        <v>122</v>
      </c>
      <c r="B221" s="45" t="s">
        <v>349</v>
      </c>
      <c r="C221" s="52" t="s">
        <v>45</v>
      </c>
      <c r="D221" s="25"/>
      <c r="E221" s="25">
        <v>3500</v>
      </c>
      <c r="F221" s="25">
        <f t="shared" si="4"/>
        <v>3500</v>
      </c>
      <c r="G221" s="31"/>
      <c r="H221" s="40">
        <v>3500</v>
      </c>
      <c r="J221" s="4"/>
    </row>
    <row r="222" spans="1:10" s="41" customFormat="1" ht="25.5">
      <c r="A222" s="49"/>
      <c r="B222" s="92" t="s">
        <v>255</v>
      </c>
      <c r="C222" s="16"/>
      <c r="D222" s="93">
        <f>D223+D226+D228+D234</f>
        <v>2500000</v>
      </c>
      <c r="E222" s="93">
        <f>E223+E226+E228+E234</f>
        <v>0</v>
      </c>
      <c r="F222" s="93">
        <f>F223+F226+F228+F234</f>
        <v>2500000</v>
      </c>
      <c r="G222" s="93">
        <f>G223+G226+G228+G234</f>
        <v>2500000</v>
      </c>
      <c r="H222" s="93">
        <f>H223+H226+H228+H234</f>
        <v>0</v>
      </c>
      <c r="J222" s="4"/>
    </row>
    <row r="223" spans="1:13" s="85" customFormat="1" ht="12.75">
      <c r="A223" s="9"/>
      <c r="B223" s="42" t="s">
        <v>256</v>
      </c>
      <c r="C223" s="9"/>
      <c r="D223" s="94">
        <f>SUM(D224:D225)</f>
        <v>1891000</v>
      </c>
      <c r="E223" s="94">
        <f>SUM(E224:E225)</f>
        <v>0</v>
      </c>
      <c r="F223" s="94">
        <f>SUM(F224:F225)</f>
        <v>1891000</v>
      </c>
      <c r="G223" s="94">
        <f>SUM(G224:G225)</f>
        <v>1891000</v>
      </c>
      <c r="H223" s="94">
        <f>SUM(H224:H225)</f>
        <v>0</v>
      </c>
      <c r="J223" s="4"/>
      <c r="K223" s="41"/>
      <c r="L223" s="41"/>
      <c r="M223" s="41"/>
    </row>
    <row r="224" spans="1:10" s="41" customFormat="1" ht="12.75">
      <c r="A224" s="95">
        <v>1</v>
      </c>
      <c r="B224" s="45" t="s">
        <v>257</v>
      </c>
      <c r="C224" s="90" t="s">
        <v>258</v>
      </c>
      <c r="D224" s="25">
        <v>1284000</v>
      </c>
      <c r="E224" s="25"/>
      <c r="F224" s="25">
        <f>D224+E224</f>
        <v>1284000</v>
      </c>
      <c r="G224" s="96">
        <v>1284000</v>
      </c>
      <c r="H224" s="97"/>
      <c r="J224" s="4"/>
    </row>
    <row r="225" spans="1:10" s="41" customFormat="1" ht="25.5">
      <c r="A225" s="95">
        <v>2</v>
      </c>
      <c r="B225" s="45" t="s">
        <v>259</v>
      </c>
      <c r="C225" s="90" t="s">
        <v>258</v>
      </c>
      <c r="D225" s="25">
        <v>607000</v>
      </c>
      <c r="E225" s="25"/>
      <c r="F225" s="25">
        <f>D225+E225</f>
        <v>607000</v>
      </c>
      <c r="G225" s="96">
        <v>607000</v>
      </c>
      <c r="H225" s="97"/>
      <c r="J225" s="4"/>
    </row>
    <row r="226" spans="1:13" s="85" customFormat="1" ht="12.75">
      <c r="A226" s="98"/>
      <c r="B226" s="42" t="s">
        <v>260</v>
      </c>
      <c r="C226" s="99"/>
      <c r="D226" s="94">
        <f>SUM(D227:D227)</f>
        <v>120000</v>
      </c>
      <c r="E226" s="94">
        <f>SUM(E227:E227)</f>
        <v>0</v>
      </c>
      <c r="F226" s="94">
        <f>SUM(F227:F227)</f>
        <v>120000</v>
      </c>
      <c r="G226" s="94">
        <f>SUM(G227:G227)</f>
        <v>120000</v>
      </c>
      <c r="H226" s="94">
        <f>SUM(H227:H227)</f>
        <v>0</v>
      </c>
      <c r="J226" s="4"/>
      <c r="K226" s="41"/>
      <c r="L226" s="41"/>
      <c r="M226" s="41"/>
    </row>
    <row r="227" spans="1:10" s="41" customFormat="1" ht="30.75" customHeight="1">
      <c r="A227" s="95">
        <v>1</v>
      </c>
      <c r="B227" s="45" t="s">
        <v>261</v>
      </c>
      <c r="C227" s="90" t="s">
        <v>262</v>
      </c>
      <c r="D227" s="25">
        <v>120000</v>
      </c>
      <c r="E227" s="25"/>
      <c r="F227" s="25">
        <f>D227+E227</f>
        <v>120000</v>
      </c>
      <c r="G227" s="96">
        <v>120000</v>
      </c>
      <c r="H227" s="100"/>
      <c r="J227" s="4"/>
    </row>
    <row r="228" spans="1:13" s="85" customFormat="1" ht="12.75">
      <c r="A228" s="98"/>
      <c r="B228" s="42" t="s">
        <v>263</v>
      </c>
      <c r="C228" s="99"/>
      <c r="D228" s="94">
        <f>SUM(D229:D233)</f>
        <v>369000</v>
      </c>
      <c r="E228" s="94">
        <f>SUM(E229:E233)</f>
        <v>0</v>
      </c>
      <c r="F228" s="94">
        <f>SUM(F229:F233)</f>
        <v>369000</v>
      </c>
      <c r="G228" s="94">
        <f>SUM(G229:G233)</f>
        <v>369000</v>
      </c>
      <c r="H228" s="94">
        <f>SUM(H229:H233)</f>
        <v>0</v>
      </c>
      <c r="J228" s="4"/>
      <c r="K228" s="41"/>
      <c r="L228" s="41"/>
      <c r="M228" s="41"/>
    </row>
    <row r="229" spans="1:10" s="41" customFormat="1" ht="15" customHeight="1">
      <c r="A229" s="95">
        <v>1</v>
      </c>
      <c r="B229" s="45" t="s">
        <v>264</v>
      </c>
      <c r="C229" s="90" t="s">
        <v>265</v>
      </c>
      <c r="D229" s="25">
        <v>120000</v>
      </c>
      <c r="E229" s="25"/>
      <c r="F229" s="25">
        <f>D229+E229</f>
        <v>120000</v>
      </c>
      <c r="G229" s="96">
        <v>120000</v>
      </c>
      <c r="H229" s="100"/>
      <c r="J229" s="4"/>
    </row>
    <row r="230" spans="1:10" s="41" customFormat="1" ht="12.75">
      <c r="A230" s="95">
        <v>2</v>
      </c>
      <c r="B230" s="45" t="s">
        <v>266</v>
      </c>
      <c r="C230" s="90" t="s">
        <v>265</v>
      </c>
      <c r="D230" s="25">
        <v>120000</v>
      </c>
      <c r="E230" s="25"/>
      <c r="F230" s="25">
        <f>D230+E230</f>
        <v>120000</v>
      </c>
      <c r="G230" s="96">
        <v>120000</v>
      </c>
      <c r="H230" s="100"/>
      <c r="J230" s="4"/>
    </row>
    <row r="231" spans="1:10" s="41" customFormat="1" ht="12.75">
      <c r="A231" s="95">
        <v>3</v>
      </c>
      <c r="B231" s="45" t="s">
        <v>267</v>
      </c>
      <c r="C231" s="90" t="s">
        <v>265</v>
      </c>
      <c r="D231" s="25">
        <v>59000</v>
      </c>
      <c r="E231" s="25"/>
      <c r="F231" s="25">
        <f>D231+E231</f>
        <v>59000</v>
      </c>
      <c r="G231" s="96">
        <v>59000</v>
      </c>
      <c r="H231" s="100"/>
      <c r="J231" s="4"/>
    </row>
    <row r="232" spans="1:10" s="41" customFormat="1" ht="12.75">
      <c r="A232" s="95">
        <v>4</v>
      </c>
      <c r="B232" s="45" t="s">
        <v>268</v>
      </c>
      <c r="C232" s="90" t="s">
        <v>265</v>
      </c>
      <c r="D232" s="25">
        <v>35000</v>
      </c>
      <c r="E232" s="25"/>
      <c r="F232" s="25">
        <f>D232+E232</f>
        <v>35000</v>
      </c>
      <c r="G232" s="96">
        <v>35000</v>
      </c>
      <c r="H232" s="100"/>
      <c r="J232" s="4"/>
    </row>
    <row r="233" spans="1:10" s="41" customFormat="1" ht="12.75">
      <c r="A233" s="95">
        <v>5</v>
      </c>
      <c r="B233" s="45" t="s">
        <v>269</v>
      </c>
      <c r="C233" s="90" t="s">
        <v>265</v>
      </c>
      <c r="D233" s="25">
        <v>35000</v>
      </c>
      <c r="E233" s="25"/>
      <c r="F233" s="25">
        <f>D233+E233</f>
        <v>35000</v>
      </c>
      <c r="G233" s="96">
        <v>35000</v>
      </c>
      <c r="H233" s="100"/>
      <c r="J233" s="4"/>
    </row>
    <row r="234" spans="1:13" s="85" customFormat="1" ht="12.75">
      <c r="A234" s="98"/>
      <c r="B234" s="42" t="s">
        <v>270</v>
      </c>
      <c r="C234" s="99"/>
      <c r="D234" s="94">
        <f>SUM(D235:D237)</f>
        <v>120000</v>
      </c>
      <c r="E234" s="94">
        <f>SUM(E235:E237)</f>
        <v>0</v>
      </c>
      <c r="F234" s="94">
        <f>SUM(F235:F237)</f>
        <v>120000</v>
      </c>
      <c r="G234" s="94">
        <f>SUM(G235:G237)</f>
        <v>120000</v>
      </c>
      <c r="H234" s="94">
        <f>SUM(H235:H237)</f>
        <v>0</v>
      </c>
      <c r="J234" s="4"/>
      <c r="K234" s="41"/>
      <c r="L234" s="41"/>
      <c r="M234" s="41"/>
    </row>
    <row r="235" spans="1:10" s="41" customFormat="1" ht="51">
      <c r="A235" s="95">
        <v>1</v>
      </c>
      <c r="B235" s="45" t="s">
        <v>271</v>
      </c>
      <c r="C235" s="90" t="s">
        <v>265</v>
      </c>
      <c r="D235" s="25">
        <v>100000</v>
      </c>
      <c r="E235" s="25">
        <v>-100000</v>
      </c>
      <c r="F235" s="25">
        <f>D235+E235</f>
        <v>0</v>
      </c>
      <c r="G235" s="96">
        <v>0</v>
      </c>
      <c r="H235" s="100"/>
      <c r="J235" s="4"/>
    </row>
    <row r="236" spans="1:10" s="41" customFormat="1" ht="38.25">
      <c r="A236" s="95">
        <v>2</v>
      </c>
      <c r="B236" s="45" t="s">
        <v>272</v>
      </c>
      <c r="C236" s="90" t="s">
        <v>265</v>
      </c>
      <c r="D236" s="25">
        <v>20000</v>
      </c>
      <c r="E236" s="25">
        <v>-20000</v>
      </c>
      <c r="F236" s="25">
        <f>D236+E236</f>
        <v>0</v>
      </c>
      <c r="G236" s="96">
        <v>0</v>
      </c>
      <c r="H236" s="100"/>
      <c r="J236" s="4"/>
    </row>
    <row r="237" spans="1:10" s="41" customFormat="1" ht="38.25">
      <c r="A237" s="95">
        <v>3</v>
      </c>
      <c r="B237" s="45" t="s">
        <v>350</v>
      </c>
      <c r="C237" s="90" t="s">
        <v>265</v>
      </c>
      <c r="D237" s="25"/>
      <c r="E237" s="25">
        <v>120000</v>
      </c>
      <c r="F237" s="25">
        <f>D237+E237</f>
        <v>120000</v>
      </c>
      <c r="G237" s="96">
        <v>120000</v>
      </c>
      <c r="H237" s="100"/>
      <c r="J237" s="4"/>
    </row>
    <row r="238" spans="1:10" s="41" customFormat="1" ht="12.75">
      <c r="A238" s="101"/>
      <c r="B238" s="92" t="s">
        <v>273</v>
      </c>
      <c r="C238" s="92"/>
      <c r="D238" s="92">
        <f>SUM(D239:D284)</f>
        <v>12424000</v>
      </c>
      <c r="E238" s="92">
        <f>SUM(E239:E284)</f>
        <v>0</v>
      </c>
      <c r="F238" s="92">
        <f>SUM(F239:F284)</f>
        <v>12424000</v>
      </c>
      <c r="G238" s="92">
        <f>SUM(G239:G284)</f>
        <v>11860000</v>
      </c>
      <c r="H238" s="92">
        <f>SUM(H239:H284)</f>
        <v>564000</v>
      </c>
      <c r="J238" s="4"/>
    </row>
    <row r="239" spans="1:13" s="104" customFormat="1" ht="12.75">
      <c r="A239" s="45">
        <v>1</v>
      </c>
      <c r="B239" s="45" t="s">
        <v>274</v>
      </c>
      <c r="C239" s="102" t="s">
        <v>65</v>
      </c>
      <c r="D239" s="25">
        <v>474000</v>
      </c>
      <c r="E239" s="25"/>
      <c r="F239" s="25">
        <f aca="true" t="shared" si="5" ref="F239:F284">D239+E239</f>
        <v>474000</v>
      </c>
      <c r="G239" s="103">
        <v>474000</v>
      </c>
      <c r="H239" s="103"/>
      <c r="J239" s="4"/>
      <c r="K239" s="41"/>
      <c r="L239" s="41"/>
      <c r="M239" s="41"/>
    </row>
    <row r="240" spans="1:13" s="104" customFormat="1" ht="12.75">
      <c r="A240" s="45">
        <v>2</v>
      </c>
      <c r="B240" s="45" t="s">
        <v>275</v>
      </c>
      <c r="C240" s="102" t="s">
        <v>65</v>
      </c>
      <c r="D240" s="25">
        <v>90000</v>
      </c>
      <c r="E240" s="25"/>
      <c r="F240" s="25">
        <f t="shared" si="5"/>
        <v>90000</v>
      </c>
      <c r="G240" s="105"/>
      <c r="H240" s="105">
        <v>90000</v>
      </c>
      <c r="J240" s="4"/>
      <c r="K240" s="41"/>
      <c r="L240" s="41"/>
      <c r="M240" s="41"/>
    </row>
    <row r="241" spans="1:13" s="104" customFormat="1" ht="38.25">
      <c r="A241" s="45">
        <v>3</v>
      </c>
      <c r="B241" s="45" t="s">
        <v>276</v>
      </c>
      <c r="C241" s="102" t="s">
        <v>65</v>
      </c>
      <c r="D241" s="25">
        <v>548000</v>
      </c>
      <c r="E241" s="25"/>
      <c r="F241" s="25">
        <f t="shared" si="5"/>
        <v>548000</v>
      </c>
      <c r="G241" s="105">
        <v>548000</v>
      </c>
      <c r="H241" s="105"/>
      <c r="J241" s="4"/>
      <c r="K241" s="41"/>
      <c r="L241" s="41"/>
      <c r="M241" s="41"/>
    </row>
    <row r="242" spans="1:13" s="104" customFormat="1" ht="12.75">
      <c r="A242" s="45">
        <v>4</v>
      </c>
      <c r="B242" s="45" t="s">
        <v>277</v>
      </c>
      <c r="C242" s="102" t="s">
        <v>65</v>
      </c>
      <c r="D242" s="25">
        <v>116000</v>
      </c>
      <c r="E242" s="25"/>
      <c r="F242" s="25">
        <f t="shared" si="5"/>
        <v>116000</v>
      </c>
      <c r="G242" s="105">
        <v>116000</v>
      </c>
      <c r="H242" s="105"/>
      <c r="J242" s="4"/>
      <c r="K242" s="41"/>
      <c r="L242" s="41"/>
      <c r="M242" s="41"/>
    </row>
    <row r="243" spans="1:13" s="104" customFormat="1" ht="25.5">
      <c r="A243" s="45">
        <v>5</v>
      </c>
      <c r="B243" s="45" t="s">
        <v>278</v>
      </c>
      <c r="C243" s="102" t="s">
        <v>65</v>
      </c>
      <c r="D243" s="25">
        <v>34000</v>
      </c>
      <c r="E243" s="25"/>
      <c r="F243" s="25">
        <f t="shared" si="5"/>
        <v>34000</v>
      </c>
      <c r="G243" s="105">
        <v>34000</v>
      </c>
      <c r="H243" s="105"/>
      <c r="J243" s="4"/>
      <c r="K243" s="41"/>
      <c r="L243" s="41"/>
      <c r="M243" s="41"/>
    </row>
    <row r="244" spans="1:13" s="104" customFormat="1" ht="12.75">
      <c r="A244" s="45">
        <v>6</v>
      </c>
      <c r="B244" s="45" t="s">
        <v>279</v>
      </c>
      <c r="C244" s="102" t="s">
        <v>65</v>
      </c>
      <c r="D244" s="25">
        <v>160000</v>
      </c>
      <c r="E244" s="25"/>
      <c r="F244" s="25">
        <f t="shared" si="5"/>
        <v>160000</v>
      </c>
      <c r="G244" s="105">
        <v>0</v>
      </c>
      <c r="H244" s="105">
        <v>160000</v>
      </c>
      <c r="J244" s="4"/>
      <c r="K244" s="41"/>
      <c r="L244" s="41"/>
      <c r="M244" s="41"/>
    </row>
    <row r="245" spans="1:13" s="104" customFormat="1" ht="12.75">
      <c r="A245" s="45">
        <v>7</v>
      </c>
      <c r="B245" s="45" t="s">
        <v>280</v>
      </c>
      <c r="C245" s="102" t="s">
        <v>65</v>
      </c>
      <c r="D245" s="25">
        <v>80000</v>
      </c>
      <c r="E245" s="25"/>
      <c r="F245" s="25">
        <f t="shared" si="5"/>
        <v>80000</v>
      </c>
      <c r="G245" s="105">
        <v>0</v>
      </c>
      <c r="H245" s="105">
        <v>80000</v>
      </c>
      <c r="J245" s="4"/>
      <c r="K245" s="41"/>
      <c r="L245" s="41"/>
      <c r="M245" s="41"/>
    </row>
    <row r="246" spans="1:13" s="104" customFormat="1" ht="12.75">
      <c r="A246" s="45">
        <v>8</v>
      </c>
      <c r="B246" s="45" t="s">
        <v>281</v>
      </c>
      <c r="C246" s="102" t="s">
        <v>65</v>
      </c>
      <c r="D246" s="25">
        <v>60000</v>
      </c>
      <c r="E246" s="25"/>
      <c r="F246" s="25">
        <f t="shared" si="5"/>
        <v>60000</v>
      </c>
      <c r="G246" s="105">
        <v>60000</v>
      </c>
      <c r="H246" s="105"/>
      <c r="J246" s="4"/>
      <c r="K246" s="41"/>
      <c r="L246" s="41"/>
      <c r="M246" s="41"/>
    </row>
    <row r="247" spans="1:13" s="104" customFormat="1" ht="12.75">
      <c r="A247" s="45">
        <v>9</v>
      </c>
      <c r="B247" s="45" t="s">
        <v>282</v>
      </c>
      <c r="C247" s="102" t="s">
        <v>65</v>
      </c>
      <c r="D247" s="25">
        <v>52000</v>
      </c>
      <c r="E247" s="25"/>
      <c r="F247" s="25">
        <f t="shared" si="5"/>
        <v>52000</v>
      </c>
      <c r="G247" s="105">
        <v>52000</v>
      </c>
      <c r="H247" s="105"/>
      <c r="J247" s="4"/>
      <c r="K247" s="41"/>
      <c r="L247" s="41"/>
      <c r="M247" s="41"/>
    </row>
    <row r="248" spans="1:13" s="104" customFormat="1" ht="12.75">
      <c r="A248" s="45">
        <v>10</v>
      </c>
      <c r="B248" s="45" t="s">
        <v>283</v>
      </c>
      <c r="C248" s="102" t="s">
        <v>63</v>
      </c>
      <c r="D248" s="25">
        <v>30000</v>
      </c>
      <c r="E248" s="25"/>
      <c r="F248" s="25">
        <f t="shared" si="5"/>
        <v>30000</v>
      </c>
      <c r="G248" s="105">
        <v>30000</v>
      </c>
      <c r="H248" s="105"/>
      <c r="J248" s="4"/>
      <c r="K248" s="41"/>
      <c r="L248" s="41"/>
      <c r="M248" s="41"/>
    </row>
    <row r="249" spans="1:13" s="104" customFormat="1" ht="12.75">
      <c r="A249" s="45">
        <v>11</v>
      </c>
      <c r="B249" s="45" t="s">
        <v>284</v>
      </c>
      <c r="C249" s="102" t="s">
        <v>65</v>
      </c>
      <c r="D249" s="25">
        <v>60000</v>
      </c>
      <c r="E249" s="25"/>
      <c r="F249" s="25">
        <f t="shared" si="5"/>
        <v>60000</v>
      </c>
      <c r="G249" s="105">
        <v>60000</v>
      </c>
      <c r="H249" s="105"/>
      <c r="J249" s="4"/>
      <c r="K249" s="41"/>
      <c r="L249" s="41"/>
      <c r="M249" s="41"/>
    </row>
    <row r="250" spans="1:10" s="41" customFormat="1" ht="12.75">
      <c r="A250" s="45">
        <v>12</v>
      </c>
      <c r="B250" s="45" t="s">
        <v>285</v>
      </c>
      <c r="C250" s="102" t="s">
        <v>63</v>
      </c>
      <c r="D250" s="25">
        <v>2183000</v>
      </c>
      <c r="E250" s="25"/>
      <c r="F250" s="25">
        <f t="shared" si="5"/>
        <v>2183000</v>
      </c>
      <c r="G250" s="105">
        <v>2183000</v>
      </c>
      <c r="H250" s="105"/>
      <c r="J250" s="4"/>
    </row>
    <row r="251" spans="1:13" s="104" customFormat="1" ht="27.75" customHeight="1">
      <c r="A251" s="45">
        <v>13</v>
      </c>
      <c r="B251" s="45" t="s">
        <v>286</v>
      </c>
      <c r="C251" s="102" t="s">
        <v>65</v>
      </c>
      <c r="D251" s="25">
        <v>1150000</v>
      </c>
      <c r="E251" s="25"/>
      <c r="F251" s="25">
        <f t="shared" si="5"/>
        <v>1150000</v>
      </c>
      <c r="G251" s="105">
        <v>1150000</v>
      </c>
      <c r="H251" s="105"/>
      <c r="J251" s="4"/>
      <c r="K251" s="41"/>
      <c r="L251" s="41"/>
      <c r="M251" s="41"/>
    </row>
    <row r="252" spans="1:13" s="104" customFormat="1" ht="24.75" customHeight="1">
      <c r="A252" s="45">
        <v>14</v>
      </c>
      <c r="B252" s="45" t="s">
        <v>287</v>
      </c>
      <c r="C252" s="102" t="s">
        <v>65</v>
      </c>
      <c r="D252" s="25">
        <v>64000</v>
      </c>
      <c r="E252" s="25"/>
      <c r="F252" s="25">
        <f t="shared" si="5"/>
        <v>64000</v>
      </c>
      <c r="G252" s="105">
        <v>64000</v>
      </c>
      <c r="H252" s="105"/>
      <c r="J252" s="4"/>
      <c r="K252" s="41"/>
      <c r="L252" s="41"/>
      <c r="M252" s="41"/>
    </row>
    <row r="253" spans="1:13" s="104" customFormat="1" ht="12.75">
      <c r="A253" s="45">
        <v>15</v>
      </c>
      <c r="B253" s="45" t="s">
        <v>288</v>
      </c>
      <c r="C253" s="102" t="s">
        <v>65</v>
      </c>
      <c r="D253" s="25">
        <v>480000</v>
      </c>
      <c r="E253" s="25"/>
      <c r="F253" s="25">
        <f t="shared" si="5"/>
        <v>480000</v>
      </c>
      <c r="G253" s="105">
        <v>480000</v>
      </c>
      <c r="H253" s="105"/>
      <c r="J253" s="4"/>
      <c r="K253" s="41"/>
      <c r="L253" s="41"/>
      <c r="M253" s="41"/>
    </row>
    <row r="254" spans="1:13" s="104" customFormat="1" ht="25.5">
      <c r="A254" s="45">
        <v>16</v>
      </c>
      <c r="B254" s="45" t="s">
        <v>289</v>
      </c>
      <c r="C254" s="102" t="s">
        <v>65</v>
      </c>
      <c r="D254" s="25">
        <v>48000</v>
      </c>
      <c r="E254" s="25"/>
      <c r="F254" s="25">
        <f t="shared" si="5"/>
        <v>48000</v>
      </c>
      <c r="G254" s="105">
        <v>0</v>
      </c>
      <c r="H254" s="105">
        <v>48000</v>
      </c>
      <c r="J254" s="4"/>
      <c r="K254" s="41"/>
      <c r="L254" s="41"/>
      <c r="M254" s="41"/>
    </row>
    <row r="255" spans="1:13" s="104" customFormat="1" ht="12.75">
      <c r="A255" s="45">
        <v>17</v>
      </c>
      <c r="B255" s="45" t="s">
        <v>290</v>
      </c>
      <c r="C255" s="102" t="s">
        <v>65</v>
      </c>
      <c r="D255" s="25">
        <v>1250000</v>
      </c>
      <c r="E255" s="25"/>
      <c r="F255" s="25">
        <f t="shared" si="5"/>
        <v>1250000</v>
      </c>
      <c r="G255" s="105">
        <v>1250000</v>
      </c>
      <c r="H255" s="105"/>
      <c r="J255" s="4"/>
      <c r="K255" s="41"/>
      <c r="L255" s="41"/>
      <c r="M255" s="41"/>
    </row>
    <row r="256" spans="1:13" s="104" customFormat="1" ht="12.75">
      <c r="A256" s="45">
        <v>18</v>
      </c>
      <c r="B256" s="45" t="s">
        <v>291</v>
      </c>
      <c r="C256" s="102" t="s">
        <v>65</v>
      </c>
      <c r="D256" s="25">
        <v>25000</v>
      </c>
      <c r="E256" s="25"/>
      <c r="F256" s="25">
        <f t="shared" si="5"/>
        <v>25000</v>
      </c>
      <c r="G256" s="105">
        <v>25000</v>
      </c>
      <c r="H256" s="105"/>
      <c r="J256" s="4"/>
      <c r="K256" s="41"/>
      <c r="L256" s="41"/>
      <c r="M256" s="41"/>
    </row>
    <row r="257" spans="1:13" s="104" customFormat="1" ht="12.75">
      <c r="A257" s="45">
        <v>19</v>
      </c>
      <c r="B257" s="45" t="s">
        <v>292</v>
      </c>
      <c r="C257" s="102" t="s">
        <v>65</v>
      </c>
      <c r="D257" s="25">
        <v>300000</v>
      </c>
      <c r="E257" s="25"/>
      <c r="F257" s="25">
        <f t="shared" si="5"/>
        <v>300000</v>
      </c>
      <c r="G257" s="105">
        <v>300000</v>
      </c>
      <c r="H257" s="105"/>
      <c r="J257" s="4"/>
      <c r="K257" s="41"/>
      <c r="L257" s="41"/>
      <c r="M257" s="41"/>
    </row>
    <row r="258" spans="1:13" s="104" customFormat="1" ht="12.75">
      <c r="A258" s="45">
        <v>20</v>
      </c>
      <c r="B258" s="45" t="s">
        <v>293</v>
      </c>
      <c r="C258" s="102" t="s">
        <v>65</v>
      </c>
      <c r="D258" s="25">
        <v>100000</v>
      </c>
      <c r="E258" s="25"/>
      <c r="F258" s="25">
        <f t="shared" si="5"/>
        <v>100000</v>
      </c>
      <c r="G258" s="105">
        <v>100000</v>
      </c>
      <c r="H258" s="105"/>
      <c r="J258" s="4"/>
      <c r="K258" s="41"/>
      <c r="L258" s="41"/>
      <c r="M258" s="41"/>
    </row>
    <row r="259" spans="1:13" s="104" customFormat="1" ht="12.75">
      <c r="A259" s="45">
        <v>21</v>
      </c>
      <c r="B259" s="45" t="s">
        <v>294</v>
      </c>
      <c r="C259" s="102" t="s">
        <v>65</v>
      </c>
      <c r="D259" s="25">
        <v>15000</v>
      </c>
      <c r="E259" s="25"/>
      <c r="F259" s="25">
        <f t="shared" si="5"/>
        <v>15000</v>
      </c>
      <c r="G259" s="105">
        <v>0</v>
      </c>
      <c r="H259" s="105">
        <v>15000</v>
      </c>
      <c r="J259" s="4"/>
      <c r="K259" s="41"/>
      <c r="L259" s="41"/>
      <c r="M259" s="41"/>
    </row>
    <row r="260" spans="1:13" s="104" customFormat="1" ht="12.75">
      <c r="A260" s="45">
        <v>22</v>
      </c>
      <c r="B260" s="45" t="s">
        <v>295</v>
      </c>
      <c r="C260" s="102" t="s">
        <v>65</v>
      </c>
      <c r="D260" s="25">
        <v>21000</v>
      </c>
      <c r="E260" s="109"/>
      <c r="F260" s="25">
        <f t="shared" si="5"/>
        <v>21000</v>
      </c>
      <c r="G260" s="41">
        <v>0</v>
      </c>
      <c r="H260" s="105">
        <v>21000</v>
      </c>
      <c r="J260" s="4"/>
      <c r="K260" s="41"/>
      <c r="L260" s="41"/>
      <c r="M260" s="41"/>
    </row>
    <row r="261" spans="1:13" s="104" customFormat="1" ht="12.75">
      <c r="A261" s="45">
        <v>23</v>
      </c>
      <c r="B261" s="45" t="s">
        <v>296</v>
      </c>
      <c r="C261" s="102" t="s">
        <v>65</v>
      </c>
      <c r="D261" s="25">
        <v>35000</v>
      </c>
      <c r="E261" s="25"/>
      <c r="F261" s="25">
        <f t="shared" si="5"/>
        <v>35000</v>
      </c>
      <c r="G261" s="105">
        <v>35000</v>
      </c>
      <c r="H261" s="105"/>
      <c r="J261" s="4"/>
      <c r="K261" s="41"/>
      <c r="L261" s="41"/>
      <c r="M261" s="41"/>
    </row>
    <row r="262" spans="1:13" s="104" customFormat="1" ht="12.75">
      <c r="A262" s="45">
        <v>24</v>
      </c>
      <c r="B262" s="45" t="s">
        <v>297</v>
      </c>
      <c r="C262" s="102" t="s">
        <v>65</v>
      </c>
      <c r="D262" s="25">
        <v>12000</v>
      </c>
      <c r="E262" s="25"/>
      <c r="F262" s="25">
        <f t="shared" si="5"/>
        <v>12000</v>
      </c>
      <c r="G262" s="105">
        <v>12000</v>
      </c>
      <c r="H262" s="105"/>
      <c r="J262" s="4"/>
      <c r="K262" s="41"/>
      <c r="L262" s="41"/>
      <c r="M262" s="41"/>
    </row>
    <row r="263" spans="1:13" s="104" customFormat="1" ht="12.75">
      <c r="A263" s="45">
        <v>25</v>
      </c>
      <c r="B263" s="45" t="s">
        <v>298</v>
      </c>
      <c r="C263" s="102" t="s">
        <v>65</v>
      </c>
      <c r="D263" s="25">
        <v>12000</v>
      </c>
      <c r="E263" s="25"/>
      <c r="F263" s="25">
        <f t="shared" si="5"/>
        <v>12000</v>
      </c>
      <c r="G263" s="105">
        <v>12000</v>
      </c>
      <c r="H263" s="105"/>
      <c r="J263" s="4"/>
      <c r="K263" s="41"/>
      <c r="L263" s="41"/>
      <c r="M263" s="41"/>
    </row>
    <row r="264" spans="1:13" s="104" customFormat="1" ht="12.75">
      <c r="A264" s="45">
        <v>26</v>
      </c>
      <c r="B264" s="45" t="s">
        <v>299</v>
      </c>
      <c r="C264" s="102" t="s">
        <v>65</v>
      </c>
      <c r="D264" s="25">
        <v>2700000</v>
      </c>
      <c r="E264" s="25"/>
      <c r="F264" s="25">
        <f t="shared" si="5"/>
        <v>2700000</v>
      </c>
      <c r="G264" s="31">
        <v>2700000</v>
      </c>
      <c r="H264" s="105"/>
      <c r="J264" s="4"/>
      <c r="K264" s="41"/>
      <c r="L264" s="41"/>
      <c r="M264" s="41"/>
    </row>
    <row r="265" spans="1:13" s="106" customFormat="1" ht="12.75">
      <c r="A265" s="45">
        <v>27</v>
      </c>
      <c r="B265" s="45" t="s">
        <v>209</v>
      </c>
      <c r="C265" s="102" t="s">
        <v>65</v>
      </c>
      <c r="D265" s="25">
        <v>150000</v>
      </c>
      <c r="E265" s="25"/>
      <c r="F265" s="25">
        <f t="shared" si="5"/>
        <v>150000</v>
      </c>
      <c r="G265" s="31"/>
      <c r="H265" s="105">
        <v>150000</v>
      </c>
      <c r="J265" s="4"/>
      <c r="K265" s="41"/>
      <c r="L265" s="41"/>
      <c r="M265" s="41"/>
    </row>
    <row r="266" spans="1:13" s="106" customFormat="1" ht="12.75">
      <c r="A266" s="45">
        <v>28</v>
      </c>
      <c r="B266" s="45" t="s">
        <v>300</v>
      </c>
      <c r="C266" s="102" t="s">
        <v>65</v>
      </c>
      <c r="D266" s="25">
        <v>15000</v>
      </c>
      <c r="E266" s="25"/>
      <c r="F266" s="25">
        <f t="shared" si="5"/>
        <v>15000</v>
      </c>
      <c r="G266" s="31">
        <v>15000</v>
      </c>
      <c r="H266" s="105"/>
      <c r="J266" s="4"/>
      <c r="K266" s="41"/>
      <c r="L266" s="41"/>
      <c r="M266" s="41"/>
    </row>
    <row r="267" spans="1:13" s="106" customFormat="1" ht="25.5">
      <c r="A267" s="45">
        <v>29</v>
      </c>
      <c r="B267" s="45" t="s">
        <v>301</v>
      </c>
      <c r="C267" s="102" t="s">
        <v>65</v>
      </c>
      <c r="D267" s="25">
        <v>90000</v>
      </c>
      <c r="E267" s="25"/>
      <c r="F267" s="25">
        <f t="shared" si="5"/>
        <v>90000</v>
      </c>
      <c r="G267" s="31">
        <v>90000</v>
      </c>
      <c r="H267" s="105"/>
      <c r="J267" s="4"/>
      <c r="K267" s="41"/>
      <c r="L267" s="41"/>
      <c r="M267" s="41"/>
    </row>
    <row r="268" spans="1:13" s="106" customFormat="1" ht="12.75">
      <c r="A268" s="45">
        <v>30</v>
      </c>
      <c r="B268" s="45" t="s">
        <v>302</v>
      </c>
      <c r="C268" s="102" t="s">
        <v>65</v>
      </c>
      <c r="D268" s="25">
        <v>120000</v>
      </c>
      <c r="E268" s="25"/>
      <c r="F268" s="25">
        <f t="shared" si="5"/>
        <v>120000</v>
      </c>
      <c r="G268" s="31">
        <v>120000</v>
      </c>
      <c r="H268" s="105"/>
      <c r="J268" s="4"/>
      <c r="K268" s="41"/>
      <c r="L268" s="41"/>
      <c r="M268" s="41"/>
    </row>
    <row r="269" spans="1:13" s="106" customFormat="1" ht="12.75">
      <c r="A269" s="45">
        <v>31</v>
      </c>
      <c r="B269" s="45" t="s">
        <v>303</v>
      </c>
      <c r="C269" s="102" t="s">
        <v>65</v>
      </c>
      <c r="D269" s="25">
        <v>50000</v>
      </c>
      <c r="E269" s="25"/>
      <c r="F269" s="25">
        <f t="shared" si="5"/>
        <v>50000</v>
      </c>
      <c r="G269" s="31">
        <v>50000</v>
      </c>
      <c r="H269" s="105"/>
      <c r="J269" s="4"/>
      <c r="K269" s="41"/>
      <c r="L269" s="41"/>
      <c r="M269" s="41"/>
    </row>
    <row r="270" spans="1:13" s="106" customFormat="1" ht="12.75">
      <c r="A270" s="45">
        <v>32</v>
      </c>
      <c r="B270" s="45" t="s">
        <v>304</v>
      </c>
      <c r="C270" s="102" t="s">
        <v>65</v>
      </c>
      <c r="D270" s="25">
        <v>125000</v>
      </c>
      <c r="E270" s="25"/>
      <c r="F270" s="25">
        <f t="shared" si="5"/>
        <v>125000</v>
      </c>
      <c r="G270" s="31">
        <v>125000</v>
      </c>
      <c r="H270" s="105"/>
      <c r="J270" s="4"/>
      <c r="K270" s="41"/>
      <c r="L270" s="41"/>
      <c r="M270" s="41"/>
    </row>
    <row r="271" spans="1:13" s="106" customFormat="1" ht="25.5">
      <c r="A271" s="45">
        <v>33</v>
      </c>
      <c r="B271" s="45" t="s">
        <v>305</v>
      </c>
      <c r="C271" s="102" t="s">
        <v>65</v>
      </c>
      <c r="D271" s="25">
        <v>25000</v>
      </c>
      <c r="E271" s="25"/>
      <c r="F271" s="25">
        <f t="shared" si="5"/>
        <v>25000</v>
      </c>
      <c r="G271" s="31">
        <v>25000</v>
      </c>
      <c r="H271" s="105"/>
      <c r="J271" s="4"/>
      <c r="K271" s="41"/>
      <c r="L271" s="41"/>
      <c r="M271" s="41"/>
    </row>
    <row r="272" spans="1:13" s="106" customFormat="1" ht="12.75">
      <c r="A272" s="45">
        <v>34</v>
      </c>
      <c r="B272" s="45" t="s">
        <v>306</v>
      </c>
      <c r="C272" s="102" t="s">
        <v>65</v>
      </c>
      <c r="D272" s="25">
        <v>50000</v>
      </c>
      <c r="E272" s="25"/>
      <c r="F272" s="25">
        <f t="shared" si="5"/>
        <v>50000</v>
      </c>
      <c r="G272" s="31">
        <v>50000</v>
      </c>
      <c r="H272" s="105"/>
      <c r="J272" s="4"/>
      <c r="K272" s="41"/>
      <c r="L272" s="41"/>
      <c r="M272" s="41"/>
    </row>
    <row r="273" spans="1:13" s="106" customFormat="1" ht="14.25" customHeight="1">
      <c r="A273" s="45">
        <v>35</v>
      </c>
      <c r="B273" s="45" t="s">
        <v>307</v>
      </c>
      <c r="C273" s="102" t="s">
        <v>65</v>
      </c>
      <c r="D273" s="25">
        <v>43000</v>
      </c>
      <c r="E273" s="25"/>
      <c r="F273" s="25">
        <f t="shared" si="5"/>
        <v>43000</v>
      </c>
      <c r="G273" s="31">
        <v>43000</v>
      </c>
      <c r="H273" s="105"/>
      <c r="J273" s="4"/>
      <c r="K273" s="41"/>
      <c r="L273" s="41"/>
      <c r="M273" s="41"/>
    </row>
    <row r="274" spans="1:13" s="106" customFormat="1" ht="12.75">
      <c r="A274" s="45">
        <v>36</v>
      </c>
      <c r="B274" s="45" t="s">
        <v>308</v>
      </c>
      <c r="C274" s="102" t="s">
        <v>65</v>
      </c>
      <c r="D274" s="25">
        <v>330000</v>
      </c>
      <c r="E274" s="25"/>
      <c r="F274" s="25">
        <f t="shared" si="5"/>
        <v>330000</v>
      </c>
      <c r="G274" s="31">
        <v>330000</v>
      </c>
      <c r="H274" s="105"/>
      <c r="J274" s="4"/>
      <c r="K274" s="41"/>
      <c r="L274" s="41"/>
      <c r="M274" s="41"/>
    </row>
    <row r="275" spans="1:13" s="106" customFormat="1" ht="12.75">
      <c r="A275" s="45">
        <v>37</v>
      </c>
      <c r="B275" s="45" t="s">
        <v>309</v>
      </c>
      <c r="C275" s="102" t="s">
        <v>65</v>
      </c>
      <c r="D275" s="25">
        <v>50000</v>
      </c>
      <c r="E275" s="25"/>
      <c r="F275" s="25">
        <f t="shared" si="5"/>
        <v>50000</v>
      </c>
      <c r="G275" s="31">
        <v>50000</v>
      </c>
      <c r="H275" s="105"/>
      <c r="J275" s="4"/>
      <c r="K275" s="41"/>
      <c r="L275" s="41"/>
      <c r="M275" s="41"/>
    </row>
    <row r="276" spans="1:13" s="106" customFormat="1" ht="12.75">
      <c r="A276" s="45">
        <v>38</v>
      </c>
      <c r="B276" s="45" t="s">
        <v>310</v>
      </c>
      <c r="C276" s="102" t="s">
        <v>65</v>
      </c>
      <c r="D276" s="25">
        <v>25000</v>
      </c>
      <c r="E276" s="25"/>
      <c r="F276" s="25">
        <f t="shared" si="5"/>
        <v>25000</v>
      </c>
      <c r="G276" s="31">
        <v>25000</v>
      </c>
      <c r="H276" s="105"/>
      <c r="J276" s="4"/>
      <c r="K276" s="41"/>
      <c r="L276" s="41"/>
      <c r="M276" s="41"/>
    </row>
    <row r="277" spans="1:13" s="106" customFormat="1" ht="12.75">
      <c r="A277" s="45">
        <v>39</v>
      </c>
      <c r="B277" s="45" t="s">
        <v>311</v>
      </c>
      <c r="C277" s="102" t="s">
        <v>65</v>
      </c>
      <c r="D277" s="25">
        <v>20000</v>
      </c>
      <c r="E277" s="25"/>
      <c r="F277" s="25">
        <f t="shared" si="5"/>
        <v>20000</v>
      </c>
      <c r="G277" s="31">
        <v>20000</v>
      </c>
      <c r="H277" s="105"/>
      <c r="J277" s="4"/>
      <c r="K277" s="41"/>
      <c r="L277" s="41"/>
      <c r="M277" s="41"/>
    </row>
    <row r="278" spans="1:13" s="106" customFormat="1" ht="12.75">
      <c r="A278" s="45">
        <v>40</v>
      </c>
      <c r="B278" s="45" t="s">
        <v>312</v>
      </c>
      <c r="C278" s="102" t="s">
        <v>65</v>
      </c>
      <c r="D278" s="25">
        <v>50000</v>
      </c>
      <c r="E278" s="25"/>
      <c r="F278" s="25">
        <f t="shared" si="5"/>
        <v>50000</v>
      </c>
      <c r="G278" s="31">
        <v>50000</v>
      </c>
      <c r="H278" s="105"/>
      <c r="J278" s="4"/>
      <c r="K278" s="41"/>
      <c r="L278" s="41"/>
      <c r="M278" s="41"/>
    </row>
    <row r="279" spans="1:13" s="106" customFormat="1" ht="12.75">
      <c r="A279" s="45">
        <v>41</v>
      </c>
      <c r="B279" s="45" t="s">
        <v>313</v>
      </c>
      <c r="C279" s="102" t="s">
        <v>65</v>
      </c>
      <c r="D279" s="25">
        <v>25000</v>
      </c>
      <c r="E279" s="25"/>
      <c r="F279" s="25">
        <f t="shared" si="5"/>
        <v>25000</v>
      </c>
      <c r="G279" s="31">
        <v>25000</v>
      </c>
      <c r="H279" s="105"/>
      <c r="J279" s="4"/>
      <c r="K279" s="41"/>
      <c r="L279" s="41"/>
      <c r="M279" s="41"/>
    </row>
    <row r="280" spans="1:13" s="106" customFormat="1" ht="12.75">
      <c r="A280" s="45">
        <v>42</v>
      </c>
      <c r="B280" s="45" t="s">
        <v>314</v>
      </c>
      <c r="C280" s="102" t="s">
        <v>65</v>
      </c>
      <c r="D280" s="25">
        <v>50000</v>
      </c>
      <c r="E280" s="25"/>
      <c r="F280" s="25">
        <f t="shared" si="5"/>
        <v>50000</v>
      </c>
      <c r="G280" s="31">
        <v>50000</v>
      </c>
      <c r="H280" s="105"/>
      <c r="J280" s="4"/>
      <c r="K280" s="41"/>
      <c r="L280" s="41"/>
      <c r="M280" s="41"/>
    </row>
    <row r="281" spans="1:13" s="106" customFormat="1" ht="12.75">
      <c r="A281" s="45">
        <v>43</v>
      </c>
      <c r="B281" s="45" t="s">
        <v>315</v>
      </c>
      <c r="C281" s="102" t="s">
        <v>65</v>
      </c>
      <c r="D281" s="25">
        <v>30000</v>
      </c>
      <c r="E281" s="25"/>
      <c r="F281" s="25">
        <f t="shared" si="5"/>
        <v>30000</v>
      </c>
      <c r="G281" s="31">
        <v>30000</v>
      </c>
      <c r="H281" s="105"/>
      <c r="J281" s="4"/>
      <c r="K281" s="41"/>
      <c r="L281" s="41"/>
      <c r="M281" s="41"/>
    </row>
    <row r="282" spans="1:13" s="106" customFormat="1" ht="12.75">
      <c r="A282" s="45">
        <v>44</v>
      </c>
      <c r="B282" s="45" t="s">
        <v>316</v>
      </c>
      <c r="C282" s="102" t="s">
        <v>65</v>
      </c>
      <c r="D282" s="25">
        <v>17000</v>
      </c>
      <c r="E282" s="25"/>
      <c r="F282" s="25">
        <f t="shared" si="5"/>
        <v>17000</v>
      </c>
      <c r="G282" s="31">
        <v>17000</v>
      </c>
      <c r="H282" s="105"/>
      <c r="J282" s="4"/>
      <c r="K282" s="41"/>
      <c r="L282" s="41"/>
      <c r="M282" s="41"/>
    </row>
    <row r="283" spans="1:13" s="106" customFormat="1" ht="12.75">
      <c r="A283" s="45">
        <v>45</v>
      </c>
      <c r="B283" s="45" t="s">
        <v>317</v>
      </c>
      <c r="C283" s="102" t="s">
        <v>65</v>
      </c>
      <c r="D283" s="25">
        <v>500000</v>
      </c>
      <c r="E283" s="25"/>
      <c r="F283" s="25">
        <f t="shared" si="5"/>
        <v>500000</v>
      </c>
      <c r="G283" s="31">
        <v>500000</v>
      </c>
      <c r="H283" s="105"/>
      <c r="J283" s="4"/>
      <c r="K283" s="41"/>
      <c r="L283" s="41"/>
      <c r="M283" s="41"/>
    </row>
    <row r="284" spans="1:13" s="106" customFormat="1" ht="25.5">
      <c r="A284" s="45">
        <v>46</v>
      </c>
      <c r="B284" s="45" t="s">
        <v>318</v>
      </c>
      <c r="C284" s="102" t="s">
        <v>65</v>
      </c>
      <c r="D284" s="25">
        <v>560000</v>
      </c>
      <c r="E284" s="25"/>
      <c r="F284" s="25">
        <f t="shared" si="5"/>
        <v>560000</v>
      </c>
      <c r="G284" s="31">
        <v>560000</v>
      </c>
      <c r="H284" s="107"/>
      <c r="J284" s="4"/>
      <c r="K284" s="41"/>
      <c r="L284" s="41"/>
      <c r="M284" s="41"/>
    </row>
  </sheetData>
  <sheetProtection/>
  <autoFilter ref="A4:M284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7/c  la HCJM nr.     _____/31.07.2019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2019-07-18T06:40:19Z</cp:lastPrinted>
  <dcterms:created xsi:type="dcterms:W3CDTF">2019-04-15T09:59:35Z</dcterms:created>
  <dcterms:modified xsi:type="dcterms:W3CDTF">2019-07-22T10:21:24Z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