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855" windowHeight="12285" activeTab="0"/>
  </bookViews>
  <sheets>
    <sheet name="investitii FINAL 12.04" sheetId="1" r:id="rId1"/>
  </sheets>
  <definedNames>
    <definedName name="_xlnm._FilterDatabase" localSheetId="0" hidden="1">'investitii FINAL 12.04'!$A$4:$AB$281</definedName>
    <definedName name="_xlnm.Print_Titles" localSheetId="0">'investitii FINAL 12.04'!$2:$4</definedName>
    <definedName name="_xlnm.Print_Area" localSheetId="0">'investitii FINAL 12.04'!$A$1:$H$281</definedName>
  </definedNames>
  <calcPr fullCalcOnLoad="1"/>
</workbook>
</file>

<file path=xl/comments1.xml><?xml version="1.0" encoding="utf-8"?>
<comments xmlns="http://schemas.openxmlformats.org/spreadsheetml/2006/main">
  <authors>
    <author>Csaba.Friss</author>
  </authors>
  <commentList>
    <comment ref="H109" authorId="0">
      <text>
        <r>
          <rPr>
            <b/>
            <sz val="9"/>
            <rFont val="Tahoma"/>
            <family val="2"/>
          </rPr>
          <t>L 95/2006</t>
        </r>
      </text>
    </comment>
    <comment ref="H98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32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33" authorId="0">
      <text>
        <r>
          <rPr>
            <b/>
            <sz val="9"/>
            <rFont val="Tahoma"/>
            <family val="2"/>
          </rPr>
          <t>L 95/2006</t>
        </r>
      </text>
    </comment>
    <comment ref="H147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69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0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1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64" authorId="0">
      <text>
        <r>
          <rPr>
            <b/>
            <sz val="9"/>
            <rFont val="Tahoma"/>
            <family val="2"/>
          </rPr>
          <t>L 95/2006</t>
        </r>
      </text>
    </comment>
    <comment ref="H172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3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4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5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57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6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<sst xmlns="http://schemas.openxmlformats.org/spreadsheetml/2006/main" count="593" uniqueCount="349">
  <si>
    <t>Nr. crt.</t>
  </si>
  <si>
    <t>Denumirea obiectivului de investiţie</t>
  </si>
  <si>
    <t xml:space="preserve">Categoria de investiţie </t>
  </si>
  <si>
    <t>din care:</t>
  </si>
  <si>
    <t>Buget local</t>
  </si>
  <si>
    <t>Venituri proprii/Min. Săn./ Sponsorizări</t>
  </si>
  <si>
    <t>TOTAL CHELTUIELI DE INVESTIŢII 2019</t>
  </si>
  <si>
    <t>CONSILIUL JUDEŢEAN MUREŞ total, din care</t>
  </si>
  <si>
    <t>Total cap.51</t>
  </si>
  <si>
    <t>PT, taxe, avize, acorduri "Centru de intervenţie în Tîrgu Mureş, str. Köteles Sámuel nr.33"</t>
  </si>
  <si>
    <t>51.C</t>
  </si>
  <si>
    <t>Centru de intervenţie în Tîrgu Mureş, str. Köteles Sámuel nr.33 - Execuție lucrări și asistența tehnică prin diriginți</t>
  </si>
  <si>
    <t>"Eficientizare energetică şi lucrări conexe la clădirea administrativă a Consiliului Judeţean Mureş", în Tîrgu Mureș, str. Primăriei, nr. 2- faza SF</t>
  </si>
  <si>
    <t>DALI Reabilitare CT la sediu administrativ al CJ Mureș</t>
  </si>
  <si>
    <t>Reabilitare CT la sediu administrativ al CJ Mureș, execuție</t>
  </si>
  <si>
    <t>Server</t>
  </si>
  <si>
    <t>Pachet software pentru gestionarea documentelor</t>
  </si>
  <si>
    <t>Sistem de sonorizare, înregistrare audio, vot electronic și traducere simultană în sala Mare de ședințe din cadrul Palatului Administrativ</t>
  </si>
  <si>
    <t>Calculatoare</t>
  </si>
  <si>
    <t>Instalație portabilă de traducere simultană</t>
  </si>
  <si>
    <t>Aplicație GIS</t>
  </si>
  <si>
    <t>Soluție backup</t>
  </si>
  <si>
    <t>Calculator</t>
  </si>
  <si>
    <t>Laptop</t>
  </si>
  <si>
    <t>Servicii de proiectare pentru completarea Paragrafului 8.2 Patrimoniul cultural construit din documentația Reactualizare Plan de Amenajarea Teritoriului Județean, județul Mureș</t>
  </si>
  <si>
    <t>Autoutilitară 3 buc</t>
  </si>
  <si>
    <t>Autoturism 1 buc</t>
  </si>
  <si>
    <t>Modernizare sistem de supraveghere video</t>
  </si>
  <si>
    <t>Aparat foto DSLR</t>
  </si>
  <si>
    <t>Obiectiv foto DSLR</t>
  </si>
  <si>
    <t>Trepied video</t>
  </si>
  <si>
    <t>Calculatoare tip desktop</t>
  </si>
  <si>
    <t>Total cap.60</t>
  </si>
  <si>
    <t>Generator de curent electric automatizat cu accesorii şi instalare</t>
  </si>
  <si>
    <t>60.C</t>
  </si>
  <si>
    <t>Router CISCO - IPSEC algoritm de criptare cu accesorii şi instalare</t>
  </si>
  <si>
    <t>Multifuncţională/copiator laser monocrom+ADF</t>
  </si>
  <si>
    <t>Subsistem de detecţie, alarmare şi controlul  incendiului şi instalare</t>
  </si>
  <si>
    <t>Licenţă ESET ENDPOINT antivirus - 21 buc.(20 off-line/1on-line)</t>
  </si>
  <si>
    <t>Total cap.66</t>
  </si>
  <si>
    <t>DALI  Reabilitarea şi modernizarea Unităţii de Primiri Urgenţe din cadrul Spitalului Clinic Judeţean de Urgenţă Tîrgu-Mureş</t>
  </si>
  <si>
    <t>66.C</t>
  </si>
  <si>
    <t>Total cap.67</t>
  </si>
  <si>
    <t>Amenajare rigole dale de siguranță</t>
  </si>
  <si>
    <t>67.B</t>
  </si>
  <si>
    <t>Ecran exterior 4 x3 m</t>
  </si>
  <si>
    <t>67.C</t>
  </si>
  <si>
    <t>Machetă identitae vizuală</t>
  </si>
  <si>
    <t>Domeniu schiabil în Munții Gurghiului-SF</t>
  </si>
  <si>
    <t>Total cap.74, din care:</t>
  </si>
  <si>
    <t>Integrarea in SMIDS Mureș a  stațiilor de sortare-transfer deșeuri Reghin, Râciu, Târnăveni, Acățari, Sighișoara și Bălăușeri, realizate prin finanțări PHARE sau OG 7/2006, din care:</t>
  </si>
  <si>
    <t>1.1</t>
  </si>
  <si>
    <t>Pod basculă mobil</t>
  </si>
  <si>
    <t>74.C</t>
  </si>
  <si>
    <t>1.2</t>
  </si>
  <si>
    <t>Instalație de compactare cu sistem de alimentare cu bandă sau pod mobil cu 3 containere de compactare de 30 m3 - 2 buc</t>
  </si>
  <si>
    <t>1.3</t>
  </si>
  <si>
    <t>SF - Lărgire drum de acces stația de la Bălăușeri</t>
  </si>
  <si>
    <t>1.4</t>
  </si>
  <si>
    <t>PT și execuție - Lărgire drum de acces stația de la Bălăușeri</t>
  </si>
  <si>
    <t>Achiziția de servicii de specialitate pentru realizarea Studiului de fezabilitate pentru dezvoltarea depozitului zonal Sânpaul  prin construirea celulei nr. 2 de depozitare</t>
  </si>
  <si>
    <t>Servicii de dirigenție de șantier pentru recepția finală a obiectivelor de investiții realizate în cadrul proiectului SMIDS Mureș</t>
  </si>
  <si>
    <t>Total cap.84, din care:</t>
  </si>
  <si>
    <t xml:space="preserve">RK suprafeţe de mişcare şi RESA (inclusiv instalaţii aferente) </t>
  </si>
  <si>
    <t>84.B</t>
  </si>
  <si>
    <t>Achiziție teren pentru construire sediu Serviciu de Întreținere Drumuri Județene</t>
  </si>
  <si>
    <t>84.C</t>
  </si>
  <si>
    <t>Canalizare pluvială în incinta Aeroportului Transilvania Tg Mureș - faza SF</t>
  </si>
  <si>
    <t>Canalizare pluvială în incinta Aeroportului Transilvania Tg Mureș - faza PT+asistență tehnică+execuție+avize, comisioane, taxe+asistență tehnică prin diriginte de șantier</t>
  </si>
  <si>
    <t>Amenajare sens giratoriu pe E60 la Aeroportul Transilvania – faza SF</t>
  </si>
  <si>
    <t>Amenajare sens giratoriu pe E60 la Aeroportul Transilvania –PT, execuție, asistență tehnică</t>
  </si>
  <si>
    <t>84.A</t>
  </si>
  <si>
    <t>Asistenţă tehnică din partea proiectantului DJ 135</t>
  </si>
  <si>
    <t xml:space="preserve">Dotări Serviciu de întreținere drumuri județene, total din care:
</t>
  </si>
  <si>
    <t>16.1</t>
  </si>
  <si>
    <t>Tractor cu cositoare</t>
  </si>
  <si>
    <t>16.2</t>
  </si>
  <si>
    <t>Containere vestiar</t>
  </si>
  <si>
    <t>16.3</t>
  </si>
  <si>
    <t>Software de specialitate geografic pentru drumuri</t>
  </si>
  <si>
    <t>16.4</t>
  </si>
  <si>
    <t>Autoutilitara</t>
  </si>
  <si>
    <t>16.5</t>
  </si>
  <si>
    <t>Pulverizator</t>
  </si>
  <si>
    <t>16.6</t>
  </si>
  <si>
    <t>Remorcă tractor</t>
  </si>
  <si>
    <t>16.7</t>
  </si>
  <si>
    <t>Betoniera</t>
  </si>
  <si>
    <t>16.8</t>
  </si>
  <si>
    <t>Închizător benă</t>
  </si>
  <si>
    <t>16.9</t>
  </si>
  <si>
    <t>Containere depozitare</t>
  </si>
  <si>
    <t>16.10</t>
  </si>
  <si>
    <t>Sistem de supraveghere video</t>
  </si>
  <si>
    <t>16.11</t>
  </si>
  <si>
    <t>Ciocan demolator</t>
  </si>
  <si>
    <t>16.12</t>
  </si>
  <si>
    <t>Generator curent trifazat</t>
  </si>
  <si>
    <t>16.13</t>
  </si>
  <si>
    <t>Echipament de tăiere cu plasmă</t>
  </si>
  <si>
    <t>16.14</t>
  </si>
  <si>
    <t>Mașină de găurit cu talpă magnetică</t>
  </si>
  <si>
    <t>16.15</t>
  </si>
  <si>
    <t>Miniîncărcător frontal până la 2.0 t cu atașamente</t>
  </si>
  <si>
    <t>Investiţii conform program de drumuri</t>
  </si>
  <si>
    <t>Total cap.87</t>
  </si>
  <si>
    <t>ANRSPS -Echipament de supraveghere</t>
  </si>
  <si>
    <t>87.C</t>
  </si>
  <si>
    <t>SPJ SALVAMONT total, din care:</t>
  </si>
  <si>
    <t>1</t>
  </si>
  <si>
    <t>ATV</t>
  </si>
  <si>
    <t>54.C</t>
  </si>
  <si>
    <t>2</t>
  </si>
  <si>
    <t>Snowmobil</t>
  </si>
  <si>
    <t>3</t>
  </si>
  <si>
    <t>Troliu</t>
  </si>
  <si>
    <t>4</t>
  </si>
  <si>
    <t>Troliu ATV</t>
  </si>
  <si>
    <t>54.B</t>
  </si>
  <si>
    <t>5</t>
  </si>
  <si>
    <t>Remorcă ATV</t>
  </si>
  <si>
    <t>6</t>
  </si>
  <si>
    <t>Remorcă ATV/snowmobil</t>
  </si>
  <si>
    <t>7</t>
  </si>
  <si>
    <t>Targă specială pentru salvări montane</t>
  </si>
  <si>
    <t>8</t>
  </si>
  <si>
    <t>Cort pliabil</t>
  </si>
  <si>
    <t>9</t>
  </si>
  <si>
    <t>Refugiu montan Munții Gurghiului 2 buc</t>
  </si>
  <si>
    <t>SERVICIUL DE PAZĂ A OBIECTIVELOR DE INTERES JUDEȚEAN</t>
  </si>
  <si>
    <t xml:space="preserve">Server dispecerat </t>
  </si>
  <si>
    <t>CENTRUL JUDEȚEAN DE RESURSE ȘI ASISTENȚĂ EDUCAȚIONALĂ TîRGU MUREȘ</t>
  </si>
  <si>
    <t>Licențe Windows 2 buc</t>
  </si>
  <si>
    <t>65.C</t>
  </si>
  <si>
    <t>Licențe Office 2 buc</t>
  </si>
  <si>
    <t>UNITĂŢI SANITARE, din care:</t>
  </si>
  <si>
    <t>SPITALUL CLINIC JUDEŢEAN MUREŞ total, din care:</t>
  </si>
  <si>
    <t>Proiectare + execuție buncăr și spații conexe laborator radioterapie</t>
  </si>
  <si>
    <t>66.B</t>
  </si>
  <si>
    <t>Expertiza tehnică și evidențiere lucrări la stadiul actual pentru obiectivul "Reparații capitale bucătărie centrală și extindere clădire cu două niveluri pentru activități medicale"</t>
  </si>
  <si>
    <t>DALI lucrări de construcții, reabilitare energetică și lucrări conexe la Spitalul Clinic Județean Mureș - Secția Clinică Oncologie</t>
  </si>
  <si>
    <t>DALI privind lucrări de reparații capitale și extindere Secția Clinica Obstetrică Ginecologie și Secția Neonatologie</t>
  </si>
  <si>
    <t xml:space="preserve">DALI pentru obiectivul „Reparații capitale bucătărie centrală și extindere clădire cu două niveluri pentru activități medicale” </t>
  </si>
  <si>
    <t>Studiu de fezabilitate amenajare curte Clinica Boli Infecțioase I</t>
  </si>
  <si>
    <t>Studiu de fezabilitate amenajare curte Clinica Obstetrică Ginecologie</t>
  </si>
  <si>
    <t>Studiu de fezabilitate amenajare curte Clinica Pneumologie</t>
  </si>
  <si>
    <t>Documentație tehnică privind demolare corp de clădire C10, strada Gh. Marinescu nr. 3</t>
  </si>
  <si>
    <t>Proiectare + execuție lift Boli Infecțioase I</t>
  </si>
  <si>
    <t>Proiectare + execuție stație de tratare ape uzate, imobil str. Gh. Marinescu, nr.1</t>
  </si>
  <si>
    <t>Proiectare + execuție lucrări de construcții, reabilitare energetică și lucrări conexe la Secția Oncologie</t>
  </si>
  <si>
    <t>Proiectare + execuție parcare imobil B-dul 1 Decembrie 1918, nr.24-26</t>
  </si>
  <si>
    <t>Turn de laparoscopie 4 K pentru ginecologie</t>
  </si>
  <si>
    <t>Trusă laparoscopică complexă cu sistem video 3D și sistem de vizualizare noduli santinelă</t>
  </si>
  <si>
    <t>Microscop binocular - 10 buc</t>
  </si>
  <si>
    <t xml:space="preserve">Sistem endoscopic pentru ginecologie </t>
  </si>
  <si>
    <t>Masă de operații ginecologice</t>
  </si>
  <si>
    <t>Analizor de gaze în sânge - 4 buc</t>
  </si>
  <si>
    <t>Videogastroscop compatibil cu videoprocesor EVIS EXERA III</t>
  </si>
  <si>
    <t>Videocolonoscop compatibil cu videoprocesor EVIS EXERA III</t>
  </si>
  <si>
    <t>Videobronhoscop</t>
  </si>
  <si>
    <t>Pletismograf</t>
  </si>
  <si>
    <t>Cardiotocograf - 4 buc</t>
  </si>
  <si>
    <t>Cardiotocograf de înaltă performanță - 2 buc</t>
  </si>
  <si>
    <t>Autoclav cu abur - 2 buc</t>
  </si>
  <si>
    <t>Trusă de laparotomie - 2 buc</t>
  </si>
  <si>
    <t>Trusa operații cezariană - 2 buc</t>
  </si>
  <si>
    <t>Trusa operatii vaginale - 2 buc</t>
  </si>
  <si>
    <t>Trusă operații biopsie și chiuretaj - 4 buc</t>
  </si>
  <si>
    <t>Aparat de dezinfecție a aerului</t>
  </si>
  <si>
    <t>Trusă de endourologie joasă</t>
  </si>
  <si>
    <t>Aparat de chirurgie combinată intraoculară cu endolaser și criocoagulare</t>
  </si>
  <si>
    <t>Microscop operator cu accesorii</t>
  </si>
  <si>
    <t>Platforma electrochirurgie cu accesorii</t>
  </si>
  <si>
    <t>Sistem 3D pentru analiza fasciculului de radiatii</t>
  </si>
  <si>
    <t>Sistem pentru verificarea zilnică a parametrilor instalației de radioterapie</t>
  </si>
  <si>
    <t>Sistem de monitorizare ECG telemetrică și monitoare staționare
 pentru supravegherea pacientilor cardiaci critici</t>
  </si>
  <si>
    <t>Ecograf pentru uz general</t>
  </si>
  <si>
    <t>Sistem de monitorizare Holter ECG cu 3 dispozitive de înregistrare</t>
  </si>
  <si>
    <t>Sistem de monitorizare 24 ore a tensiunii arteriale (ABPM) cu  3 dispozitive de înregistrare</t>
  </si>
  <si>
    <t>Poligraf de somnologie portabil, pentru diagnosticul apneei de somn</t>
  </si>
  <si>
    <t>Injectomat - 5 buc</t>
  </si>
  <si>
    <t>Perfuzomat - 5 buc</t>
  </si>
  <si>
    <t>Aparat Doppler periferic, CW - 2 buc</t>
  </si>
  <si>
    <t>Aparat de radiologie mobil tip C-arm</t>
  </si>
  <si>
    <t>SPITALUL MUNICIPAL TÂRNĂVENI total, din care:</t>
  </si>
  <si>
    <t>Proiect cu execuție schimbare rețea canalizare menajeră și pluvială</t>
  </si>
  <si>
    <t>Turn enduorologie</t>
  </si>
  <si>
    <t>Ecograf  doppler cardiac</t>
  </si>
  <si>
    <t>Sistem PACS</t>
  </si>
  <si>
    <t>Artroscop</t>
  </si>
  <si>
    <t xml:space="preserve">Monitor funcții vitale </t>
  </si>
  <si>
    <t>Rezerva apa consum sectia Pediatrie</t>
  </si>
  <si>
    <t xml:space="preserve">Autoclav 25 L </t>
  </si>
  <si>
    <t>Sistem crioterapie</t>
  </si>
  <si>
    <t>10</t>
  </si>
  <si>
    <t>Paturi  A.T.I.</t>
  </si>
  <si>
    <t>11</t>
  </si>
  <si>
    <t xml:space="preserve">Mașina pentru spălat și dezinfectat ploști urinare </t>
  </si>
  <si>
    <t>12</t>
  </si>
  <si>
    <t>Cardiotocograf</t>
  </si>
  <si>
    <t>13</t>
  </si>
  <si>
    <t>Masă de operație ortopedică</t>
  </si>
  <si>
    <t>14</t>
  </si>
  <si>
    <t>Osteodensitometru DXA</t>
  </si>
  <si>
    <t>15</t>
  </si>
  <si>
    <t>Aparat anestezie</t>
  </si>
  <si>
    <t>16</t>
  </si>
  <si>
    <t xml:space="preserve">Ecograf  </t>
  </si>
  <si>
    <t>17</t>
  </si>
  <si>
    <t>Foarfecă bipolară</t>
  </si>
  <si>
    <t>18</t>
  </si>
  <si>
    <t>Autoturism</t>
  </si>
  <si>
    <t>19</t>
  </si>
  <si>
    <t>Baie de apa pentru histologie</t>
  </si>
  <si>
    <t>UNITĂŢI DE CULTURĂ total, din care:</t>
  </si>
  <si>
    <t>MUZEUL JUDEŢEAN MUREŞ total, din care:</t>
  </si>
  <si>
    <t>SECȚIA GURGHIU,  total din care:</t>
  </si>
  <si>
    <t>Achiziție stație totală, 1 buc.</t>
  </si>
  <si>
    <t>Restaurare frescă sala mare Gurghiu</t>
  </si>
  <si>
    <t>Proiectare și execuție branșament gaz Castel Gurghiu</t>
  </si>
  <si>
    <t>CLĂDIRE ADMINISTRATIVĂ MĂRĂȘTI 8,  total din care:</t>
  </si>
  <si>
    <t>Calculatoare desktop institutie (10 buc.)</t>
  </si>
  <si>
    <t>SF mansardare cladire administrativa, completare solicitari ISU</t>
  </si>
  <si>
    <t>Analiza de risc la securitate fizica si planuri de paza pt Zau si Gurghiu</t>
  </si>
  <si>
    <t>Autoturism 8+1</t>
  </si>
  <si>
    <t>Rutere gigabyte si refacere noduri retea toate cladirile</t>
  </si>
  <si>
    <t>SECȚIA DE ETNOGRAFIE ȘI ARTĂ POPULARĂ,  total din care:</t>
  </si>
  <si>
    <t>Expozitie: Mureseni in transeele Marelui Război</t>
  </si>
  <si>
    <t>Achizitii obiecte muzeale</t>
  </si>
  <si>
    <t>MUZEUL DE ARTĂ,  total din care:</t>
  </si>
  <si>
    <t>Achiziție lucrări de Artă, Andreescu, Paștină, Nagy.</t>
  </si>
  <si>
    <t>SF Supraetajare și modernizare vestiare Sala Mare+Filarmonică</t>
  </si>
  <si>
    <t>Amenajare spațiu expozițional, etaj III</t>
  </si>
  <si>
    <t>SECȚIA ISTORIE,  total din care:</t>
  </si>
  <si>
    <t>Achiziții obiecte pentru expoziția de bază, Centenar</t>
  </si>
  <si>
    <t>Sistem rafturi, depozit patrimoniu cetate</t>
  </si>
  <si>
    <t>PALATUL CULTURII</t>
  </si>
  <si>
    <t>Proiect amenajare birou relatii cu publicul</t>
  </si>
  <si>
    <t>Amenajare birou relatii cu publicul</t>
  </si>
  <si>
    <t>CLADIRE CASTEL ZAU DE CAMPIE</t>
  </si>
  <si>
    <t>Dali Reabilitare Castel Ugron</t>
  </si>
  <si>
    <t>Centura, grinzi metalice, contravantuiri, reparatii sarpanta</t>
  </si>
  <si>
    <t>ANSAMBLUL ARTISTIC MUREŞ, total din care:</t>
  </si>
  <si>
    <t>Autocar</t>
  </si>
  <si>
    <t>FILARMONICA DE STAT TÎRGU MUREŞ total, din care:</t>
  </si>
  <si>
    <t>Clarinet</t>
  </si>
  <si>
    <t>Arcuș contrabas</t>
  </si>
  <si>
    <t>TEATRUL PENTRU COPII ŞI TINERET ARIEL TÂRGU MUREŞ total, din care:</t>
  </si>
  <si>
    <t>Laptop Apple MacBook</t>
  </si>
  <si>
    <t>Camera foto</t>
  </si>
  <si>
    <t>BIBLIOTECA JUDEŢEANĂ MUREŞ</t>
  </si>
  <si>
    <t>Restaurare frescă Biblioteca Teleki-Bolyai</t>
  </si>
  <si>
    <t xml:space="preserve">Calculatoare </t>
  </si>
  <si>
    <t xml:space="preserve">Imprimanta pentru carduri </t>
  </si>
  <si>
    <t xml:space="preserve">Etuvă laborator </t>
  </si>
  <si>
    <t>Swich de reţea</t>
  </si>
  <si>
    <t>Licenţe Microsoft Windows 10 Pro</t>
  </si>
  <si>
    <t>DIRECŢIA GENERALĂ DE ASISTENŢĂ SOCIALĂ ŞI PROTECŢIA COPILULUI MUREŞ total, din care:</t>
  </si>
  <si>
    <t>LUCRĂRI ÎN CONTINUARE, total din care:</t>
  </si>
  <si>
    <t>Amenajare bucatarie la CRRN REGHIN</t>
  </si>
  <si>
    <t>68 A</t>
  </si>
  <si>
    <t>Extindere și mansardare casă de locuit, reabilitare, amenajări interioare, construire împrejmuire la CTF Târnăveni, str. Plevnei nr 3</t>
  </si>
  <si>
    <t>LUCRĂRI NOI, total din care:</t>
  </si>
  <si>
    <t>Proiectare si executie Panouri solare  pavilioane Sf. Ana+ Extindere, Sf. Maria, bucătărie CRRN BRANCOVENESTI</t>
  </si>
  <si>
    <t>68 B</t>
  </si>
  <si>
    <t>DOTARI, total din care:</t>
  </si>
  <si>
    <t xml:space="preserve">Microbuz 8+1 locuri CIA Glodeni </t>
  </si>
  <si>
    <t>68.C</t>
  </si>
  <si>
    <t xml:space="preserve">Microbuz 8+1 locuri CRRN Brâncovenești </t>
  </si>
  <si>
    <t xml:space="preserve">Autoturism (6+1 locuri) CRRN CEUAȘ </t>
  </si>
  <si>
    <t>Autoturism Lunca Mureșului</t>
  </si>
  <si>
    <t>Autoturism la CRRN Călugăreni</t>
  </si>
  <si>
    <t>STUDII DE FEZABILITATE, total din care:</t>
  </si>
  <si>
    <t>Expertiză și documentație tehnică  pentru punere în corespondență a situației de fapt cu cea din extras CF pentru următoarele locații: CSPAH CĂPUȘU DE CÎMPIE, CRRN CĂLUGĂRENI, CIA GLODENI, canton LUDUȘ, SĂBED, ABUS, SĂCĂDAT</t>
  </si>
  <si>
    <t>Expertiză și documentație tehnică  pentru punere în corespondență a situației de fapt cu cea din extras CF pentru clădiri din subordinea DGASPC MUREȘ</t>
  </si>
  <si>
    <t>RA AEROPORT TRANSILVANIA, total din care:</t>
  </si>
  <si>
    <t>Reconfigurare echipament degivrare aeronave</t>
  </si>
  <si>
    <t>Sistem de acces parcare</t>
  </si>
  <si>
    <t>Realizare studii de prefezabilitate si fezabilitate pentru modernizarea aeroportului ci includerea si a obiectivelor din Master Plan General de Transport</t>
  </si>
  <si>
    <t>Reactualizare SF PSI</t>
  </si>
  <si>
    <t>Reactualizare DALI + PT si indicatori tehnico economici pentru lucrari de reabilitare la CT1</t>
  </si>
  <si>
    <t>SF drum tehnologic perimetral</t>
  </si>
  <si>
    <t>SF sistem TVCI pentru supraveghere gard perimetral</t>
  </si>
  <si>
    <t>Mantenanta studii de teren si obstacolare</t>
  </si>
  <si>
    <t>SF pentru sistem luminos de cat. II OACI la suprafete de miscare</t>
  </si>
  <si>
    <t>Expertiza tehnica CT 1</t>
  </si>
  <si>
    <t>DALI monument Aurel Vlaicu</t>
  </si>
  <si>
    <t>Echipament multifunctional de deszapezire si degivrare PDA</t>
  </si>
  <si>
    <t>Ambulift – autospecială pentru transportul și îmbarcarea/debarcarea pasagerilor cu dizabilități și a celor cu mobilitate redusă</t>
  </si>
  <si>
    <t>Refacere harta strategica de zgomot si realizare Plan de actiune pentru gestionarea si reducerea zgomotului la Aeroportul Transilvania</t>
  </si>
  <si>
    <t>Proceduri de zbor</t>
  </si>
  <si>
    <t>Achiziţionare sisteme PC, hărţi caroiate, legături telefonice, staţii emisie recepţie ( realizare centru de criză ) – etapa 3</t>
  </si>
  <si>
    <t>Autofreza de zapada</t>
  </si>
  <si>
    <t>Rezervor suprateran cu pompa de alimentare 5000 litri</t>
  </si>
  <si>
    <t>Multifunctional cu atasamente compatibile</t>
  </si>
  <si>
    <t>Imprastietor tractabil pentru materiale solide</t>
  </si>
  <si>
    <t>Multifunctionala laser de retea</t>
  </si>
  <si>
    <t>Sisteme desktop-DCS TAROM CMS A/P(2 buc)</t>
  </si>
  <si>
    <t>Achiziție echipament Punct Mobil de Comandă</t>
  </si>
  <si>
    <t>Stații pentru situații de urgență sol aer</t>
  </si>
  <si>
    <t>Repertor</t>
  </si>
  <si>
    <t>Sistem echipamente securitate aeroportuară</t>
  </si>
  <si>
    <t xml:space="preserve">Studiu tehnic si optimizare a sistemelor de compensare a energiei </t>
  </si>
  <si>
    <t>Expertiza tehnica si DALI gard perimetral(inclusiv relocare partiala a gardului)</t>
  </si>
  <si>
    <t>Verificari din zbor ale sistemului de balizaj si PAPI</t>
  </si>
  <si>
    <t>Determinari CBR pe suprafete inierbate</t>
  </si>
  <si>
    <t xml:space="preserve">Masuratori fotometrice ale balizajului luminos </t>
  </si>
  <si>
    <t>Studii de fezabilitate pentru trecere masurii energiei electrice de pe joasa tensiune pe medie tensiune</t>
  </si>
  <si>
    <t>Studiu ornitologic si vietuitoare salbatice</t>
  </si>
  <si>
    <t>Actualizarea declinatiei magnetice pentru pista de decolare/aterizare</t>
  </si>
  <si>
    <t>Efecture masuratori date de terem si obstacolare</t>
  </si>
  <si>
    <t>DALI extindere retea canalizare menajera</t>
  </si>
  <si>
    <t>Studiu solutie calitate apa potabila</t>
  </si>
  <si>
    <t>Sistem de management al gestionarii deseurilor</t>
  </si>
  <si>
    <t>Expertiza tehnica si DALI reprofilare suprafete de circulatie</t>
  </si>
  <si>
    <t>Studii de verificare si validare date aeronautice</t>
  </si>
  <si>
    <t>Studiu de verificare si validare proceduri de zbor</t>
  </si>
  <si>
    <t>Proiect de signalistica aeroportuare in-door/aut door</t>
  </si>
  <si>
    <t>Expertiza monument Aurel Vlaicu</t>
  </si>
  <si>
    <t>Modernizare terminal etapa II</t>
  </si>
  <si>
    <t>Documentatie dosar de finantare pentru modernizare aeroport si includere in masterplan</t>
  </si>
  <si>
    <t>Iniţial 2019</t>
  </si>
  <si>
    <t>Influenţe</t>
  </si>
  <si>
    <t>Buget 2019 rectificat</t>
  </si>
  <si>
    <t>5=3+4</t>
  </si>
  <si>
    <t>51.B</t>
  </si>
  <si>
    <t>Platformă electrochirurgicală - 3 buc</t>
  </si>
  <si>
    <t xml:space="preserve">Linie de sterilizare capacitate mare 2 buc compusă din: sterilizator cu abur de capacitate mare 500 litri, mașina de spălat și dezinfectat instrumentar chirurgical 150 litri, stație de tratare a apei de alimentare </t>
  </si>
  <si>
    <t>Linie de sterilizare capacitate medie 2 buc compusă din: sterilizator cu abur de capacitate mica 60 litri, mașină de spălat și dezinfectat instrumentar chirurgical, aparat de sigilat automat/rotativ, troliu de transport instrumente contaminate</t>
  </si>
  <si>
    <t>Linie de sterilizare de capacitate mică 3 buc - compusă din: Sterilizator cu abur de capacitate mică 15 litri, maşină de spălat şi dezinfectat instrumentar chirurgical, aparat de sigilat manual</t>
  </si>
  <si>
    <t xml:space="preserve">Trusă de artroscopie </t>
  </si>
  <si>
    <t>Pagina web</t>
  </si>
  <si>
    <t>Targă hidraulică pentru CPU</t>
  </si>
  <si>
    <t>Aparat ventilație mecanică</t>
  </si>
  <si>
    <t>Videolaringoscop</t>
  </si>
  <si>
    <t>Defibrilator cu monitor</t>
  </si>
  <si>
    <t>Targa transport pacienti</t>
  </si>
  <si>
    <t>Aparat ROENTGEN mobil</t>
  </si>
  <si>
    <t>Masă de consultație cu sistem hidraulic</t>
  </si>
  <si>
    <t>Endoscop cu fibră optică pentru artroscopii</t>
  </si>
  <si>
    <t>20</t>
  </si>
  <si>
    <t>21</t>
  </si>
  <si>
    <t>22</t>
  </si>
  <si>
    <t>23</t>
  </si>
  <si>
    <t>24</t>
  </si>
  <si>
    <t>25</t>
  </si>
  <si>
    <t>26</t>
  </si>
  <si>
    <t>27</t>
  </si>
  <si>
    <t>Remediere sistem de securitate la incendiu Statie de transfer, sortare și stație de compostare Cristești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</si>
</sst>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164" fontId="3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right"/>
    </xf>
    <xf numFmtId="0" fontId="50" fillId="34" borderId="10" xfId="0" applyFont="1" applyFill="1" applyBorder="1" applyAlignment="1">
      <alignment wrapText="1"/>
    </xf>
    <xf numFmtId="49" fontId="48" fillId="34" borderId="10" xfId="50" applyNumberFormat="1" applyFont="1" applyFill="1" applyBorder="1" applyAlignment="1">
      <alignment vertical="center" wrapText="1"/>
      <protection/>
    </xf>
    <xf numFmtId="0" fontId="50" fillId="34" borderId="10" xfId="0" applyFont="1" applyFill="1" applyBorder="1" applyAlignment="1">
      <alignment horizontal="center" wrapText="1"/>
    </xf>
    <xf numFmtId="3" fontId="50" fillId="34" borderId="10" xfId="0" applyNumberFormat="1" applyFont="1" applyFill="1" applyBorder="1" applyAlignment="1">
      <alignment horizontal="right"/>
    </xf>
    <xf numFmtId="0" fontId="48" fillId="0" borderId="10" xfId="0" applyFont="1" applyBorder="1" applyAlignment="1">
      <alignment wrapText="1"/>
    </xf>
    <xf numFmtId="2" fontId="48" fillId="0" borderId="10" xfId="0" applyNumberFormat="1" applyFont="1" applyFill="1" applyBorder="1" applyAlignment="1">
      <alignment horizontal="left" vertical="center" wrapText="1"/>
    </xf>
    <xf numFmtId="3" fontId="48" fillId="0" borderId="10" xfId="0" applyNumberFormat="1" applyFont="1" applyBorder="1" applyAlignment="1">
      <alignment horizontal="right"/>
    </xf>
    <xf numFmtId="0" fontId="48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right"/>
    </xf>
    <xf numFmtId="0" fontId="51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 horizontal="left" wrapText="1"/>
    </xf>
    <xf numFmtId="2" fontId="47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Border="1" applyAlignment="1">
      <alignment wrapText="1"/>
    </xf>
    <xf numFmtId="3" fontId="47" fillId="0" borderId="10" xfId="0" applyNumberFormat="1" applyFont="1" applyBorder="1" applyAlignment="1">
      <alignment/>
    </xf>
    <xf numFmtId="49" fontId="47" fillId="0" borderId="10" xfId="0" applyNumberFormat="1" applyFont="1" applyBorder="1" applyAlignment="1">
      <alignment horizontal="right" wrapText="1"/>
    </xf>
    <xf numFmtId="3" fontId="52" fillId="0" borderId="10" xfId="0" applyNumberFormat="1" applyFont="1" applyBorder="1" applyAlignment="1">
      <alignment horizontal="right" wrapText="1"/>
    </xf>
    <xf numFmtId="0" fontId="47" fillId="35" borderId="10" xfId="0" applyFont="1" applyFill="1" applyBorder="1" applyAlignment="1">
      <alignment horizontal="left" wrapText="1"/>
    </xf>
    <xf numFmtId="3" fontId="47" fillId="35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48" fillId="0" borderId="10" xfId="0" applyFont="1" applyFill="1" applyBorder="1" applyAlignment="1">
      <alignment vertical="center" wrapText="1"/>
    </xf>
    <xf numFmtId="3" fontId="48" fillId="35" borderId="10" xfId="0" applyNumberFormat="1" applyFont="1" applyFill="1" applyBorder="1" applyAlignment="1">
      <alignment horizontal="right"/>
    </xf>
    <xf numFmtId="49" fontId="47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horizontal="right"/>
    </xf>
    <xf numFmtId="3" fontId="47" fillId="0" borderId="0" xfId="0" applyNumberFormat="1" applyFont="1" applyAlignment="1">
      <alignment/>
    </xf>
    <xf numFmtId="0" fontId="48" fillId="35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8" fillId="0" borderId="0" xfId="0" applyFont="1" applyAlignment="1">
      <alignment/>
    </xf>
    <xf numFmtId="0" fontId="47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49" fontId="48" fillId="34" borderId="10" xfId="50" applyNumberFormat="1" applyFont="1" applyFill="1" applyBorder="1" applyAlignment="1">
      <alignment horizontal="center" wrapText="1"/>
      <protection/>
    </xf>
    <xf numFmtId="49" fontId="48" fillId="34" borderId="10" xfId="50" applyNumberFormat="1" applyFont="1" applyFill="1" applyBorder="1" applyAlignment="1">
      <alignment wrapText="1"/>
      <protection/>
    </xf>
    <xf numFmtId="49" fontId="50" fillId="34" borderId="10" xfId="50" applyNumberFormat="1" applyFont="1" applyFill="1" applyBorder="1" applyAlignment="1">
      <alignment horizontal="center" wrapText="1"/>
      <protection/>
    </xf>
    <xf numFmtId="49" fontId="3" fillId="35" borderId="10" xfId="50" applyNumberFormat="1" applyFont="1" applyFill="1" applyBorder="1" applyAlignment="1">
      <alignment horizontal="right" wrapText="1"/>
      <protection/>
    </xf>
    <xf numFmtId="49" fontId="47" fillId="35" borderId="10" xfId="50" applyNumberFormat="1" applyFont="1" applyFill="1" applyBorder="1" applyAlignment="1">
      <alignment wrapText="1"/>
      <protection/>
    </xf>
    <xf numFmtId="49" fontId="3" fillId="35" borderId="10" xfId="50" applyNumberFormat="1" applyFont="1" applyFill="1" applyBorder="1" applyAlignment="1">
      <alignment horizontal="center" wrapText="1"/>
      <protection/>
    </xf>
    <xf numFmtId="3" fontId="3" fillId="35" borderId="10" xfId="0" applyNumberFormat="1" applyFont="1" applyFill="1" applyBorder="1" applyAlignment="1">
      <alignment horizontal="right"/>
    </xf>
    <xf numFmtId="3" fontId="48" fillId="34" borderId="10" xfId="50" applyNumberFormat="1" applyFont="1" applyFill="1" applyBorder="1" applyAlignment="1">
      <alignment horizontal="right" wrapText="1"/>
      <protection/>
    </xf>
    <xf numFmtId="0" fontId="50" fillId="36" borderId="10" xfId="0" applyFont="1" applyFill="1" applyBorder="1" applyAlignment="1">
      <alignment horizontal="right" wrapText="1"/>
    </xf>
    <xf numFmtId="0" fontId="48" fillId="36" borderId="10" xfId="0" applyFont="1" applyFill="1" applyBorder="1" applyAlignment="1">
      <alignment horizontal="left" wrapText="1"/>
    </xf>
    <xf numFmtId="0" fontId="47" fillId="36" borderId="10" xfId="0" applyFont="1" applyFill="1" applyBorder="1" applyAlignment="1">
      <alignment horizontal="center" wrapText="1"/>
    </xf>
    <xf numFmtId="3" fontId="50" fillId="36" borderId="10" xfId="0" applyNumberFormat="1" applyFont="1" applyFill="1" applyBorder="1" applyAlignment="1">
      <alignment horizontal="right"/>
    </xf>
    <xf numFmtId="0" fontId="47" fillId="0" borderId="10" xfId="0" applyNumberFormat="1" applyFont="1" applyBorder="1" applyAlignment="1">
      <alignment wrapText="1"/>
    </xf>
    <xf numFmtId="46" fontId="47" fillId="0" borderId="10" xfId="0" applyNumberFormat="1" applyFont="1" applyBorder="1" applyAlignment="1">
      <alignment horizontal="center" wrapText="1"/>
    </xf>
    <xf numFmtId="3" fontId="50" fillId="35" borderId="10" xfId="0" applyNumberFormat="1" applyFont="1" applyFill="1" applyBorder="1" applyAlignment="1">
      <alignment horizontal="right"/>
    </xf>
    <xf numFmtId="3" fontId="47" fillId="35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47" fillId="34" borderId="10" xfId="0" applyFont="1" applyFill="1" applyBorder="1" applyAlignment="1">
      <alignment horizontal="center" wrapText="1"/>
    </xf>
    <xf numFmtId="0" fontId="53" fillId="37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left"/>
    </xf>
    <xf numFmtId="3" fontId="53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right"/>
    </xf>
    <xf numFmtId="3" fontId="53" fillId="33" borderId="10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wrapText="1"/>
    </xf>
    <xf numFmtId="49" fontId="47" fillId="35" borderId="10" xfId="50" applyNumberFormat="1" applyFont="1" applyFill="1" applyBorder="1" applyAlignment="1">
      <alignment horizontal="right" wrapText="1"/>
      <protection/>
    </xf>
    <xf numFmtId="49" fontId="47" fillId="35" borderId="10" xfId="50" applyNumberFormat="1" applyFont="1" applyFill="1" applyBorder="1" applyAlignment="1">
      <alignment horizontal="center" wrapText="1"/>
      <protection/>
    </xf>
    <xf numFmtId="3" fontId="47" fillId="35" borderId="10" xfId="50" applyNumberFormat="1" applyFont="1" applyFill="1" applyBorder="1" applyAlignment="1">
      <alignment horizontal="right" wrapText="1"/>
      <protection/>
    </xf>
    <xf numFmtId="0" fontId="47" fillId="0" borderId="10" xfId="0" applyNumberFormat="1" applyFont="1" applyBorder="1" applyAlignment="1">
      <alignment horizontal="center" wrapText="1"/>
    </xf>
    <xf numFmtId="0" fontId="4" fillId="37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vertical="top" wrapText="1"/>
    </xf>
    <xf numFmtId="3" fontId="48" fillId="35" borderId="10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0" fontId="48" fillId="0" borderId="10" xfId="0" applyFont="1" applyBorder="1" applyAlignment="1">
      <alignment horizontal="left" wrapText="1"/>
    </xf>
    <xf numFmtId="3" fontId="48" fillId="0" borderId="0" xfId="0" applyNumberFormat="1" applyFont="1" applyAlignment="1">
      <alignment/>
    </xf>
    <xf numFmtId="0" fontId="2" fillId="35" borderId="10" xfId="0" applyFont="1" applyFill="1" applyBorder="1" applyAlignment="1">
      <alignment horizontal="right" wrapText="1"/>
    </xf>
    <xf numFmtId="0" fontId="53" fillId="33" borderId="10" xfId="0" applyFont="1" applyFill="1" applyBorder="1" applyAlignment="1">
      <alignment wrapText="1"/>
    </xf>
    <xf numFmtId="3" fontId="47" fillId="0" borderId="10" xfId="0" applyNumberFormat="1" applyFont="1" applyBorder="1" applyAlignment="1">
      <alignment horizontal="right" wrapText="1"/>
    </xf>
    <xf numFmtId="49" fontId="53" fillId="33" borderId="10" xfId="50" applyNumberFormat="1" applyFont="1" applyFill="1" applyBorder="1" applyAlignment="1">
      <alignment horizontal="center" wrapText="1"/>
      <protection/>
    </xf>
    <xf numFmtId="0" fontId="47" fillId="0" borderId="10" xfId="0" applyFont="1" applyBorder="1" applyAlignment="1">
      <alignment horizontal="center"/>
    </xf>
    <xf numFmtId="3" fontId="53" fillId="33" borderId="10" xfId="0" applyNumberFormat="1" applyFont="1" applyFill="1" applyBorder="1" applyAlignment="1">
      <alignment wrapText="1"/>
    </xf>
    <xf numFmtId="3" fontId="50" fillId="34" borderId="10" xfId="0" applyNumberFormat="1" applyFont="1" applyFill="1" applyBorder="1" applyAlignment="1">
      <alignment wrapText="1"/>
    </xf>
    <xf numFmtId="3" fontId="50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wrapText="1"/>
    </xf>
    <xf numFmtId="0" fontId="47" fillId="0" borderId="10" xfId="0" applyFont="1" applyBorder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3" fontId="3" fillId="35" borderId="10" xfId="0" applyNumberFormat="1" applyFont="1" applyFill="1" applyBorder="1" applyAlignment="1">
      <alignment horizontal="left" wrapText="1"/>
    </xf>
    <xf numFmtId="3" fontId="50" fillId="34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3" fontId="47" fillId="0" borderId="10" xfId="0" applyNumberFormat="1" applyFont="1" applyFill="1" applyBorder="1" applyAlignment="1">
      <alignment horizontal="right" wrapText="1"/>
    </xf>
    <xf numFmtId="3" fontId="54" fillId="0" borderId="0" xfId="0" applyNumberFormat="1" applyFont="1" applyAlignment="1">
      <alignment/>
    </xf>
    <xf numFmtId="3" fontId="47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3" fontId="55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3" fontId="3" fillId="0" borderId="0" xfId="0" applyNumberFormat="1" applyFont="1" applyAlignment="1">
      <alignment/>
    </xf>
    <xf numFmtId="0" fontId="47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rmal 3" xfId="48"/>
    <cellStyle name="Normal_F 134" xfId="49"/>
    <cellStyle name="Normal_Foaie1" xfId="50"/>
    <cellStyle name="Notă" xfId="51"/>
    <cellStyle name="Percent" xfId="52"/>
    <cellStyle name="Currency" xfId="53"/>
    <cellStyle name="Currency [0]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1"/>
  <sheetViews>
    <sheetView tabSelected="1" zoomScalePageLayoutView="0" workbookViewId="0" topLeftCell="A1">
      <pane xSplit="2" ySplit="4" topLeftCell="C2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78" sqref="L178"/>
    </sheetView>
  </sheetViews>
  <sheetFormatPr defaultColWidth="9.140625" defaultRowHeight="15"/>
  <cols>
    <col min="1" max="1" width="5.421875" style="1" customWidth="1"/>
    <col min="2" max="2" width="58.57421875" style="1" customWidth="1"/>
    <col min="3" max="3" width="9.8515625" style="1" customWidth="1"/>
    <col min="4" max="7" width="11.57421875" style="108" customWidth="1"/>
    <col min="8" max="8" width="13.140625" style="108" customWidth="1"/>
    <col min="9" max="9" width="10.140625" style="4" bestFit="1" customWidth="1"/>
    <col min="10" max="10" width="12.57421875" style="4" customWidth="1"/>
    <col min="11" max="13" width="9.140625" style="4" customWidth="1"/>
    <col min="14" max="14" width="10.7109375" style="4" customWidth="1"/>
    <col min="15" max="17" width="9.140625" style="4" customWidth="1"/>
    <col min="18" max="18" width="13.7109375" style="4" customWidth="1"/>
    <col min="19" max="16384" width="9.140625" style="4" customWidth="1"/>
  </cols>
  <sheetData>
    <row r="1" spans="4:8" ht="12.75">
      <c r="D1" s="2"/>
      <c r="E1" s="2"/>
      <c r="F1" s="2"/>
      <c r="G1" s="2"/>
      <c r="H1" s="3"/>
    </row>
    <row r="2" spans="1:8" ht="12.75" customHeight="1">
      <c r="A2" s="113" t="s">
        <v>0</v>
      </c>
      <c r="B2" s="114" t="s">
        <v>1</v>
      </c>
      <c r="C2" s="113" t="s">
        <v>2</v>
      </c>
      <c r="D2" s="116" t="s">
        <v>321</v>
      </c>
      <c r="E2" s="116" t="s">
        <v>322</v>
      </c>
      <c r="F2" s="116" t="s">
        <v>323</v>
      </c>
      <c r="G2" s="113" t="s">
        <v>3</v>
      </c>
      <c r="H2" s="113"/>
    </row>
    <row r="3" spans="1:8" ht="54" customHeight="1">
      <c r="A3" s="113"/>
      <c r="B3" s="114"/>
      <c r="C3" s="115"/>
      <c r="D3" s="116"/>
      <c r="E3" s="116"/>
      <c r="F3" s="116"/>
      <c r="G3" s="5" t="s">
        <v>4</v>
      </c>
      <c r="H3" s="6" t="s">
        <v>5</v>
      </c>
    </row>
    <row r="4" spans="1:8" ht="12.75">
      <c r="A4" s="7">
        <v>0</v>
      </c>
      <c r="B4" s="8">
        <v>1</v>
      </c>
      <c r="C4" s="7">
        <v>2</v>
      </c>
      <c r="D4" s="7">
        <v>3</v>
      </c>
      <c r="E4" s="7">
        <v>4</v>
      </c>
      <c r="F4" s="7" t="s">
        <v>324</v>
      </c>
      <c r="G4" s="9">
        <v>6</v>
      </c>
      <c r="H4" s="9">
        <v>7</v>
      </c>
    </row>
    <row r="5" spans="1:28" ht="12.75">
      <c r="A5" s="10"/>
      <c r="B5" s="11" t="s">
        <v>6</v>
      </c>
      <c r="C5" s="12"/>
      <c r="D5" s="13">
        <f>D6+D96+D177+D220+D235+D81+D93+D91</f>
        <v>157268000</v>
      </c>
      <c r="E5" s="13">
        <f>E6+E96+E177+E220+E235+E81+E93+E91</f>
        <v>997000</v>
      </c>
      <c r="F5" s="13">
        <f>F6+F96+F177+F220+F235+F81+F93+F91</f>
        <v>158265000</v>
      </c>
      <c r="G5" s="13">
        <f>G6+G96+G177+G220+G235+G81+G93+G91</f>
        <v>133906000</v>
      </c>
      <c r="H5" s="13">
        <f>H6+H96+H177+H220+H235+H81+H93+H91</f>
        <v>24359000</v>
      </c>
      <c r="I5" s="41"/>
      <c r="K5" s="41"/>
      <c r="P5" s="41"/>
      <c r="Q5" s="41"/>
      <c r="R5" s="41"/>
      <c r="Z5" s="41"/>
      <c r="AA5" s="41"/>
      <c r="AB5" s="41"/>
    </row>
    <row r="6" spans="1:28" ht="12.75">
      <c r="A6" s="14"/>
      <c r="B6" s="15" t="s">
        <v>7</v>
      </c>
      <c r="C6" s="16"/>
      <c r="D6" s="17">
        <f>D7+D40+D54+D45+D38+D32+D79</f>
        <v>100418000</v>
      </c>
      <c r="E6" s="17">
        <f>E7+E40+E54+E45+E38+E32+E79</f>
        <v>0</v>
      </c>
      <c r="F6" s="17">
        <f>F7+F40+F54+F45+F38+F32+F79</f>
        <v>100418000</v>
      </c>
      <c r="G6" s="17">
        <f>G7+G40+G54+G45+G38+G32+G79</f>
        <v>100418000</v>
      </c>
      <c r="H6" s="17">
        <f>H7+H40+H54+H45+H38+H32+H79</f>
        <v>0</v>
      </c>
      <c r="I6" s="41"/>
      <c r="K6" s="41"/>
      <c r="P6" s="41"/>
      <c r="Q6" s="41"/>
      <c r="R6" s="41"/>
      <c r="Z6" s="41"/>
      <c r="AA6" s="41"/>
      <c r="AB6" s="41"/>
    </row>
    <row r="7" spans="1:28" s="21" customFormat="1" ht="12.75">
      <c r="A7" s="18"/>
      <c r="B7" s="19" t="s">
        <v>8</v>
      </c>
      <c r="C7" s="8"/>
      <c r="D7" s="20">
        <f>SUM(D8:D31)</f>
        <v>5530000</v>
      </c>
      <c r="E7" s="20">
        <f>SUM(E8:E31)</f>
        <v>0</v>
      </c>
      <c r="F7" s="20">
        <f>SUM(F8:F31)</f>
        <v>5530000</v>
      </c>
      <c r="G7" s="20">
        <f>SUM(G8:G31)</f>
        <v>5530000</v>
      </c>
      <c r="H7" s="20">
        <f>SUM(H8:H31)</f>
        <v>0</v>
      </c>
      <c r="I7" s="41"/>
      <c r="K7" s="41"/>
      <c r="O7" s="4"/>
      <c r="P7" s="41"/>
      <c r="Q7" s="41"/>
      <c r="R7" s="41"/>
      <c r="Y7" s="4"/>
      <c r="Z7" s="41"/>
      <c r="AA7" s="41"/>
      <c r="AB7" s="41"/>
    </row>
    <row r="8" spans="1:28" ht="25.5">
      <c r="A8" s="22">
        <v>1</v>
      </c>
      <c r="B8" s="23" t="s">
        <v>9</v>
      </c>
      <c r="C8" s="24" t="s">
        <v>10</v>
      </c>
      <c r="D8" s="25">
        <v>133000</v>
      </c>
      <c r="E8" s="25"/>
      <c r="F8" s="25">
        <f>D8+E8</f>
        <v>133000</v>
      </c>
      <c r="G8" s="25">
        <f>133000</f>
        <v>133000</v>
      </c>
      <c r="H8" s="20"/>
      <c r="I8" s="41"/>
      <c r="K8" s="41"/>
      <c r="P8" s="41"/>
      <c r="Q8" s="41"/>
      <c r="R8" s="41"/>
      <c r="Z8" s="41"/>
      <c r="AA8" s="41"/>
      <c r="AB8" s="41"/>
    </row>
    <row r="9" spans="1:28" ht="25.5">
      <c r="A9" s="22">
        <v>2</v>
      </c>
      <c r="B9" s="23" t="s">
        <v>11</v>
      </c>
      <c r="C9" s="26" t="s">
        <v>10</v>
      </c>
      <c r="D9" s="25">
        <v>3060000</v>
      </c>
      <c r="E9" s="25"/>
      <c r="F9" s="25">
        <f aca="true" t="shared" si="0" ref="F9:F74">D9+E9</f>
        <v>3060000</v>
      </c>
      <c r="G9" s="27">
        <f>3029000+31000</f>
        <v>3060000</v>
      </c>
      <c r="H9" s="20"/>
      <c r="I9" s="41"/>
      <c r="K9" s="41"/>
      <c r="P9" s="41"/>
      <c r="Q9" s="41"/>
      <c r="R9" s="41"/>
      <c r="Z9" s="41"/>
      <c r="AA9" s="41"/>
      <c r="AB9" s="41"/>
    </row>
    <row r="10" spans="1:28" ht="38.25">
      <c r="A10" s="22">
        <v>3</v>
      </c>
      <c r="B10" s="23" t="s">
        <v>12</v>
      </c>
      <c r="C10" s="24" t="s">
        <v>10</v>
      </c>
      <c r="D10" s="25">
        <v>21000</v>
      </c>
      <c r="E10" s="25"/>
      <c r="F10" s="25">
        <f t="shared" si="0"/>
        <v>21000</v>
      </c>
      <c r="G10" s="25">
        <v>21000</v>
      </c>
      <c r="H10" s="20"/>
      <c r="I10" s="41"/>
      <c r="K10" s="41"/>
      <c r="P10" s="41"/>
      <c r="Q10" s="41"/>
      <c r="R10" s="41"/>
      <c r="Z10" s="41"/>
      <c r="AA10" s="41"/>
      <c r="AB10" s="41"/>
    </row>
    <row r="11" spans="1:28" ht="12.75">
      <c r="A11" s="22">
        <v>4</v>
      </c>
      <c r="B11" s="23" t="s">
        <v>13</v>
      </c>
      <c r="C11" s="24" t="s">
        <v>10</v>
      </c>
      <c r="D11" s="25">
        <v>76000</v>
      </c>
      <c r="E11" s="25"/>
      <c r="F11" s="25">
        <f t="shared" si="0"/>
        <v>76000</v>
      </c>
      <c r="G11" s="25">
        <v>76000</v>
      </c>
      <c r="H11" s="20"/>
      <c r="I11" s="41"/>
      <c r="K11" s="41"/>
      <c r="P11" s="41"/>
      <c r="Q11" s="41"/>
      <c r="R11" s="41"/>
      <c r="Z11" s="41"/>
      <c r="AA11" s="41"/>
      <c r="AB11" s="41"/>
    </row>
    <row r="12" spans="1:28" ht="12.75">
      <c r="A12" s="22">
        <v>5</v>
      </c>
      <c r="B12" s="23" t="s">
        <v>14</v>
      </c>
      <c r="C12" s="24" t="s">
        <v>325</v>
      </c>
      <c r="D12" s="25">
        <v>931000</v>
      </c>
      <c r="E12" s="25"/>
      <c r="F12" s="25">
        <f t="shared" si="0"/>
        <v>931000</v>
      </c>
      <c r="G12" s="25">
        <v>931000</v>
      </c>
      <c r="H12" s="20"/>
      <c r="I12" s="41"/>
      <c r="K12" s="41"/>
      <c r="P12" s="41"/>
      <c r="Q12" s="41"/>
      <c r="R12" s="41"/>
      <c r="Z12" s="41"/>
      <c r="AA12" s="41"/>
      <c r="AB12" s="41"/>
    </row>
    <row r="13" spans="1:28" ht="12.75">
      <c r="A13" s="22">
        <v>6</v>
      </c>
      <c r="B13" s="23" t="s">
        <v>15</v>
      </c>
      <c r="C13" s="24" t="s">
        <v>10</v>
      </c>
      <c r="D13" s="25">
        <v>60000</v>
      </c>
      <c r="E13" s="25"/>
      <c r="F13" s="25">
        <f t="shared" si="0"/>
        <v>60000</v>
      </c>
      <c r="G13" s="25">
        <v>60000</v>
      </c>
      <c r="H13" s="20"/>
      <c r="I13" s="41"/>
      <c r="K13" s="41"/>
      <c r="P13" s="41"/>
      <c r="Q13" s="41"/>
      <c r="R13" s="41"/>
      <c r="Z13" s="41"/>
      <c r="AA13" s="41"/>
      <c r="AB13" s="41"/>
    </row>
    <row r="14" spans="1:28" ht="12.75">
      <c r="A14" s="22">
        <v>7</v>
      </c>
      <c r="B14" s="23" t="s">
        <v>16</v>
      </c>
      <c r="C14" s="24" t="s">
        <v>10</v>
      </c>
      <c r="D14" s="25">
        <v>81000</v>
      </c>
      <c r="E14" s="25"/>
      <c r="F14" s="25">
        <f t="shared" si="0"/>
        <v>81000</v>
      </c>
      <c r="G14" s="25">
        <v>81000</v>
      </c>
      <c r="H14" s="20"/>
      <c r="I14" s="41"/>
      <c r="K14" s="41"/>
      <c r="P14" s="41"/>
      <c r="Q14" s="41"/>
      <c r="R14" s="41"/>
      <c r="Z14" s="41"/>
      <c r="AA14" s="41"/>
      <c r="AB14" s="41"/>
    </row>
    <row r="15" spans="1:28" ht="38.25">
      <c r="A15" s="22">
        <v>8</v>
      </c>
      <c r="B15" s="23" t="s">
        <v>17</v>
      </c>
      <c r="C15" s="24" t="s">
        <v>10</v>
      </c>
      <c r="D15" s="25">
        <v>192000</v>
      </c>
      <c r="E15" s="25"/>
      <c r="F15" s="25">
        <f t="shared" si="0"/>
        <v>192000</v>
      </c>
      <c r="G15" s="25">
        <v>192000</v>
      </c>
      <c r="H15" s="20"/>
      <c r="I15" s="41"/>
      <c r="K15" s="41"/>
      <c r="P15" s="41"/>
      <c r="Q15" s="41"/>
      <c r="R15" s="41"/>
      <c r="Z15" s="41"/>
      <c r="AA15" s="41"/>
      <c r="AB15" s="41"/>
    </row>
    <row r="16" spans="1:28" ht="12.75">
      <c r="A16" s="22">
        <v>9</v>
      </c>
      <c r="B16" s="23" t="s">
        <v>18</v>
      </c>
      <c r="C16" s="24" t="s">
        <v>10</v>
      </c>
      <c r="D16" s="25">
        <v>24000</v>
      </c>
      <c r="E16" s="25"/>
      <c r="F16" s="25">
        <f t="shared" si="0"/>
        <v>24000</v>
      </c>
      <c r="G16" s="25">
        <v>24000</v>
      </c>
      <c r="H16" s="20"/>
      <c r="I16" s="41"/>
      <c r="K16" s="41"/>
      <c r="P16" s="41"/>
      <c r="Q16" s="41"/>
      <c r="R16" s="41"/>
      <c r="Z16" s="41"/>
      <c r="AA16" s="41"/>
      <c r="AB16" s="41"/>
    </row>
    <row r="17" spans="1:28" ht="12.75">
      <c r="A17" s="22">
        <v>10</v>
      </c>
      <c r="B17" s="23" t="s">
        <v>19</v>
      </c>
      <c r="C17" s="24" t="s">
        <v>10</v>
      </c>
      <c r="D17" s="25">
        <v>56000</v>
      </c>
      <c r="E17" s="25"/>
      <c r="F17" s="25">
        <f t="shared" si="0"/>
        <v>56000</v>
      </c>
      <c r="G17" s="25">
        <v>56000</v>
      </c>
      <c r="H17" s="20"/>
      <c r="I17" s="41"/>
      <c r="K17" s="41"/>
      <c r="P17" s="41"/>
      <c r="Q17" s="41"/>
      <c r="R17" s="41"/>
      <c r="Z17" s="41"/>
      <c r="AA17" s="41"/>
      <c r="AB17" s="41"/>
    </row>
    <row r="18" spans="1:28" ht="12.75">
      <c r="A18" s="22">
        <v>11</v>
      </c>
      <c r="B18" s="23" t="s">
        <v>20</v>
      </c>
      <c r="C18" s="24" t="s">
        <v>10</v>
      </c>
      <c r="D18" s="25">
        <v>173000</v>
      </c>
      <c r="E18" s="25"/>
      <c r="F18" s="25">
        <f t="shared" si="0"/>
        <v>173000</v>
      </c>
      <c r="G18" s="25">
        <v>173000</v>
      </c>
      <c r="H18" s="20"/>
      <c r="I18" s="41"/>
      <c r="K18" s="41"/>
      <c r="P18" s="41"/>
      <c r="Q18" s="41"/>
      <c r="R18" s="41"/>
      <c r="Z18" s="41"/>
      <c r="AA18" s="41"/>
      <c r="AB18" s="41"/>
    </row>
    <row r="19" spans="1:28" ht="12.75">
      <c r="A19" s="22">
        <v>12</v>
      </c>
      <c r="B19" s="23" t="s">
        <v>21</v>
      </c>
      <c r="C19" s="24" t="s">
        <v>10</v>
      </c>
      <c r="D19" s="25">
        <v>30000</v>
      </c>
      <c r="E19" s="25"/>
      <c r="F19" s="25">
        <f t="shared" si="0"/>
        <v>30000</v>
      </c>
      <c r="G19" s="25">
        <v>30000</v>
      </c>
      <c r="H19" s="20"/>
      <c r="I19" s="41"/>
      <c r="K19" s="41"/>
      <c r="P19" s="41"/>
      <c r="Q19" s="41"/>
      <c r="R19" s="41"/>
      <c r="Z19" s="41"/>
      <c r="AA19" s="41"/>
      <c r="AB19" s="41"/>
    </row>
    <row r="20" spans="1:28" ht="12.75">
      <c r="A20" s="22">
        <v>13</v>
      </c>
      <c r="B20" s="22" t="s">
        <v>22</v>
      </c>
      <c r="C20" s="24" t="s">
        <v>10</v>
      </c>
      <c r="D20" s="25">
        <v>5000</v>
      </c>
      <c r="E20" s="25"/>
      <c r="F20" s="25">
        <f t="shared" si="0"/>
        <v>5000</v>
      </c>
      <c r="G20" s="25">
        <v>5000</v>
      </c>
      <c r="H20" s="20"/>
      <c r="I20" s="41"/>
      <c r="K20" s="41"/>
      <c r="P20" s="41"/>
      <c r="Q20" s="41"/>
      <c r="R20" s="41"/>
      <c r="Z20" s="41"/>
      <c r="AA20" s="41"/>
      <c r="AB20" s="41"/>
    </row>
    <row r="21" spans="1:28" ht="12.75">
      <c r="A21" s="22">
        <v>14</v>
      </c>
      <c r="B21" s="23" t="s">
        <v>23</v>
      </c>
      <c r="C21" s="24" t="s">
        <v>10</v>
      </c>
      <c r="D21" s="25">
        <v>13000</v>
      </c>
      <c r="E21" s="25"/>
      <c r="F21" s="25">
        <f t="shared" si="0"/>
        <v>13000</v>
      </c>
      <c r="G21" s="25">
        <v>13000</v>
      </c>
      <c r="H21" s="20"/>
      <c r="I21" s="41"/>
      <c r="K21" s="41"/>
      <c r="P21" s="41"/>
      <c r="Q21" s="41"/>
      <c r="R21" s="41"/>
      <c r="Z21" s="41"/>
      <c r="AA21" s="41"/>
      <c r="AB21" s="41"/>
    </row>
    <row r="22" spans="1:28" ht="12.75">
      <c r="A22" s="22">
        <v>15</v>
      </c>
      <c r="B22" s="23" t="s">
        <v>23</v>
      </c>
      <c r="C22" s="24" t="s">
        <v>10</v>
      </c>
      <c r="D22" s="25">
        <v>16000</v>
      </c>
      <c r="E22" s="25"/>
      <c r="F22" s="25">
        <f t="shared" si="0"/>
        <v>16000</v>
      </c>
      <c r="G22" s="25">
        <v>16000</v>
      </c>
      <c r="H22" s="20"/>
      <c r="I22" s="41"/>
      <c r="K22" s="41"/>
      <c r="P22" s="41"/>
      <c r="Q22" s="41"/>
      <c r="R22" s="41"/>
      <c r="Z22" s="41"/>
      <c r="AA22" s="41"/>
      <c r="AB22" s="41"/>
    </row>
    <row r="23" spans="1:28" ht="51">
      <c r="A23" s="22">
        <v>16</v>
      </c>
      <c r="B23" s="22" t="s">
        <v>24</v>
      </c>
      <c r="C23" s="24" t="s">
        <v>10</v>
      </c>
      <c r="D23" s="25">
        <v>149000</v>
      </c>
      <c r="E23" s="25"/>
      <c r="F23" s="25">
        <f t="shared" si="0"/>
        <v>149000</v>
      </c>
      <c r="G23" s="25">
        <v>149000</v>
      </c>
      <c r="H23" s="20"/>
      <c r="I23" s="41"/>
      <c r="K23" s="41"/>
      <c r="P23" s="41"/>
      <c r="Q23" s="41"/>
      <c r="R23" s="41"/>
      <c r="Z23" s="41"/>
      <c r="AA23" s="41"/>
      <c r="AB23" s="41"/>
    </row>
    <row r="24" spans="1:28" ht="12.75">
      <c r="A24" s="22">
        <v>17</v>
      </c>
      <c r="B24" s="22" t="s">
        <v>25</v>
      </c>
      <c r="C24" s="24" t="s">
        <v>10</v>
      </c>
      <c r="D24" s="25">
        <v>267000</v>
      </c>
      <c r="E24" s="25"/>
      <c r="F24" s="25">
        <f t="shared" si="0"/>
        <v>267000</v>
      </c>
      <c r="G24" s="25">
        <v>267000</v>
      </c>
      <c r="H24" s="20"/>
      <c r="I24" s="41"/>
      <c r="K24" s="41"/>
      <c r="P24" s="41"/>
      <c r="Q24" s="41"/>
      <c r="R24" s="41"/>
      <c r="Z24" s="41"/>
      <c r="AA24" s="41"/>
      <c r="AB24" s="41"/>
    </row>
    <row r="25" spans="1:28" ht="12.75">
      <c r="A25" s="22">
        <v>18</v>
      </c>
      <c r="B25" s="22" t="s">
        <v>26</v>
      </c>
      <c r="C25" s="24" t="s">
        <v>10</v>
      </c>
      <c r="D25" s="25">
        <v>90000</v>
      </c>
      <c r="E25" s="25"/>
      <c r="F25" s="25">
        <f t="shared" si="0"/>
        <v>90000</v>
      </c>
      <c r="G25" s="25">
        <v>90000</v>
      </c>
      <c r="H25" s="20"/>
      <c r="I25" s="41"/>
      <c r="K25" s="41"/>
      <c r="P25" s="41"/>
      <c r="Q25" s="41"/>
      <c r="R25" s="41"/>
      <c r="Z25" s="41"/>
      <c r="AA25" s="41"/>
      <c r="AB25" s="41"/>
    </row>
    <row r="26" spans="1:28" ht="12.75">
      <c r="A26" s="22">
        <v>19</v>
      </c>
      <c r="B26" s="22" t="s">
        <v>27</v>
      </c>
      <c r="C26" s="24" t="s">
        <v>10</v>
      </c>
      <c r="D26" s="25">
        <v>53000</v>
      </c>
      <c r="E26" s="25"/>
      <c r="F26" s="25">
        <f t="shared" si="0"/>
        <v>53000</v>
      </c>
      <c r="G26" s="25">
        <v>53000</v>
      </c>
      <c r="H26" s="20"/>
      <c r="I26" s="41"/>
      <c r="K26" s="41"/>
      <c r="P26" s="41"/>
      <c r="Q26" s="41"/>
      <c r="R26" s="41"/>
      <c r="Z26" s="41"/>
      <c r="AA26" s="41"/>
      <c r="AB26" s="41"/>
    </row>
    <row r="27" spans="1:28" ht="12.75">
      <c r="A27" s="22">
        <v>20</v>
      </c>
      <c r="B27" s="22" t="s">
        <v>28</v>
      </c>
      <c r="C27" s="24" t="s">
        <v>10</v>
      </c>
      <c r="D27" s="25">
        <v>7000</v>
      </c>
      <c r="E27" s="25"/>
      <c r="F27" s="25">
        <f t="shared" si="0"/>
        <v>7000</v>
      </c>
      <c r="G27" s="25">
        <v>7000</v>
      </c>
      <c r="H27" s="20"/>
      <c r="I27" s="41"/>
      <c r="K27" s="41"/>
      <c r="P27" s="41"/>
      <c r="Q27" s="41"/>
      <c r="R27" s="41"/>
      <c r="Z27" s="41"/>
      <c r="AA27" s="41"/>
      <c r="AB27" s="41"/>
    </row>
    <row r="28" spans="1:28" ht="12.75">
      <c r="A28" s="22">
        <v>21</v>
      </c>
      <c r="B28" s="22" t="s">
        <v>29</v>
      </c>
      <c r="C28" s="24" t="s">
        <v>10</v>
      </c>
      <c r="D28" s="25">
        <v>5000</v>
      </c>
      <c r="E28" s="25"/>
      <c r="F28" s="25">
        <f t="shared" si="0"/>
        <v>5000</v>
      </c>
      <c r="G28" s="25">
        <v>5000</v>
      </c>
      <c r="H28" s="20"/>
      <c r="I28" s="41"/>
      <c r="K28" s="41"/>
      <c r="P28" s="41"/>
      <c r="Q28" s="41"/>
      <c r="R28" s="41"/>
      <c r="Z28" s="41"/>
      <c r="AA28" s="41"/>
      <c r="AB28" s="41"/>
    </row>
    <row r="29" spans="1:28" ht="12.75">
      <c r="A29" s="22">
        <v>22</v>
      </c>
      <c r="B29" s="22" t="s">
        <v>30</v>
      </c>
      <c r="C29" s="24" t="s">
        <v>10</v>
      </c>
      <c r="D29" s="25">
        <v>4000</v>
      </c>
      <c r="E29" s="25"/>
      <c r="F29" s="25">
        <f t="shared" si="0"/>
        <v>4000</v>
      </c>
      <c r="G29" s="25">
        <v>4000</v>
      </c>
      <c r="H29" s="25"/>
      <c r="I29" s="41"/>
      <c r="K29" s="41"/>
      <c r="P29" s="41"/>
      <c r="Q29" s="41"/>
      <c r="R29" s="41"/>
      <c r="Z29" s="41"/>
      <c r="AA29" s="41"/>
      <c r="AB29" s="41"/>
    </row>
    <row r="30" spans="1:28" ht="12.75">
      <c r="A30" s="22">
        <v>23</v>
      </c>
      <c r="B30" s="22" t="s">
        <v>31</v>
      </c>
      <c r="C30" s="24" t="s">
        <v>10</v>
      </c>
      <c r="D30" s="25">
        <v>15000</v>
      </c>
      <c r="E30" s="25"/>
      <c r="F30" s="25">
        <f t="shared" si="0"/>
        <v>15000</v>
      </c>
      <c r="G30" s="25">
        <v>15000</v>
      </c>
      <c r="H30" s="25"/>
      <c r="I30" s="41"/>
      <c r="K30" s="41"/>
      <c r="P30" s="41"/>
      <c r="Q30" s="41"/>
      <c r="R30" s="41"/>
      <c r="Z30" s="41"/>
      <c r="AA30" s="41"/>
      <c r="AB30" s="41"/>
    </row>
    <row r="31" spans="1:28" ht="12.75">
      <c r="A31" s="22">
        <v>24</v>
      </c>
      <c r="B31" s="22" t="s">
        <v>331</v>
      </c>
      <c r="C31" s="24" t="s">
        <v>10</v>
      </c>
      <c r="D31" s="25">
        <v>69000</v>
      </c>
      <c r="E31" s="25"/>
      <c r="F31" s="25">
        <f t="shared" si="0"/>
        <v>69000</v>
      </c>
      <c r="G31" s="25">
        <v>69000</v>
      </c>
      <c r="H31" s="25"/>
      <c r="I31" s="41"/>
      <c r="K31" s="41"/>
      <c r="P31" s="41"/>
      <c r="Q31" s="41"/>
      <c r="R31" s="41"/>
      <c r="Z31" s="41"/>
      <c r="AA31" s="41"/>
      <c r="AB31" s="41"/>
    </row>
    <row r="32" spans="1:28" s="21" customFormat="1" ht="12.75">
      <c r="A32" s="22"/>
      <c r="B32" s="19" t="s">
        <v>32</v>
      </c>
      <c r="C32" s="24"/>
      <c r="D32" s="20">
        <f>SUM(D33:D37)</f>
        <v>83000</v>
      </c>
      <c r="E32" s="20">
        <f>SUM(E33:E37)</f>
        <v>0</v>
      </c>
      <c r="F32" s="20">
        <f>SUM(F33:F37)</f>
        <v>83000</v>
      </c>
      <c r="G32" s="20">
        <f>SUM(G33:G37)</f>
        <v>83000</v>
      </c>
      <c r="H32" s="20">
        <f>SUM(H33:H37)</f>
        <v>0</v>
      </c>
      <c r="I32" s="41"/>
      <c r="K32" s="41"/>
      <c r="O32" s="4"/>
      <c r="P32" s="41"/>
      <c r="Q32" s="41"/>
      <c r="R32" s="41"/>
      <c r="Y32" s="4"/>
      <c r="Z32" s="41"/>
      <c r="AA32" s="41"/>
      <c r="AB32" s="41"/>
    </row>
    <row r="33" spans="1:28" s="21" customFormat="1" ht="25.5">
      <c r="A33" s="22">
        <v>1</v>
      </c>
      <c r="B33" s="23" t="s">
        <v>33</v>
      </c>
      <c r="C33" s="24" t="s">
        <v>34</v>
      </c>
      <c r="D33" s="25">
        <v>20000</v>
      </c>
      <c r="E33" s="25"/>
      <c r="F33" s="25">
        <f t="shared" si="0"/>
        <v>20000</v>
      </c>
      <c r="G33" s="25">
        <v>20000</v>
      </c>
      <c r="H33" s="25"/>
      <c r="I33" s="41"/>
      <c r="K33" s="41"/>
      <c r="O33" s="4"/>
      <c r="P33" s="41"/>
      <c r="Q33" s="41"/>
      <c r="R33" s="41"/>
      <c r="Y33" s="4"/>
      <c r="Z33" s="41"/>
      <c r="AA33" s="41"/>
      <c r="AB33" s="41"/>
    </row>
    <row r="34" spans="1:28" s="21" customFormat="1" ht="25.5">
      <c r="A34" s="22">
        <v>2</v>
      </c>
      <c r="B34" s="23" t="s">
        <v>35</v>
      </c>
      <c r="C34" s="24" t="s">
        <v>34</v>
      </c>
      <c r="D34" s="25">
        <v>15000</v>
      </c>
      <c r="E34" s="25"/>
      <c r="F34" s="25">
        <f t="shared" si="0"/>
        <v>15000</v>
      </c>
      <c r="G34" s="25">
        <v>15000</v>
      </c>
      <c r="H34" s="25"/>
      <c r="I34" s="41"/>
      <c r="K34" s="41"/>
      <c r="O34" s="4"/>
      <c r="P34" s="41"/>
      <c r="Q34" s="41"/>
      <c r="R34" s="41"/>
      <c r="Y34" s="4"/>
      <c r="Z34" s="41"/>
      <c r="AA34" s="41"/>
      <c r="AB34" s="41"/>
    </row>
    <row r="35" spans="1:28" s="21" customFormat="1" ht="12.75">
      <c r="A35" s="22">
        <v>3</v>
      </c>
      <c r="B35" s="23" t="s">
        <v>36</v>
      </c>
      <c r="C35" s="24" t="s">
        <v>34</v>
      </c>
      <c r="D35" s="25">
        <v>15000</v>
      </c>
      <c r="E35" s="25"/>
      <c r="F35" s="25">
        <f t="shared" si="0"/>
        <v>15000</v>
      </c>
      <c r="G35" s="25">
        <v>15000</v>
      </c>
      <c r="H35" s="25"/>
      <c r="I35" s="41"/>
      <c r="K35" s="41"/>
      <c r="O35" s="4"/>
      <c r="P35" s="41"/>
      <c r="Q35" s="41"/>
      <c r="R35" s="41"/>
      <c r="Y35" s="4"/>
      <c r="Z35" s="41"/>
      <c r="AA35" s="41"/>
      <c r="AB35" s="41"/>
    </row>
    <row r="36" spans="1:28" s="21" customFormat="1" ht="25.5">
      <c r="A36" s="22">
        <v>4</v>
      </c>
      <c r="B36" s="23" t="s">
        <v>37</v>
      </c>
      <c r="C36" s="24" t="s">
        <v>34</v>
      </c>
      <c r="D36" s="25">
        <v>30000</v>
      </c>
      <c r="E36" s="25"/>
      <c r="F36" s="25">
        <f t="shared" si="0"/>
        <v>30000</v>
      </c>
      <c r="G36" s="25">
        <v>30000</v>
      </c>
      <c r="H36" s="25"/>
      <c r="I36" s="41"/>
      <c r="K36" s="41"/>
      <c r="O36" s="4"/>
      <c r="P36" s="41"/>
      <c r="Q36" s="41"/>
      <c r="R36" s="41"/>
      <c r="Y36" s="4"/>
      <c r="Z36" s="41"/>
      <c r="AA36" s="41"/>
      <c r="AB36" s="41"/>
    </row>
    <row r="37" spans="1:28" s="21" customFormat="1" ht="25.5">
      <c r="A37" s="22">
        <v>5</v>
      </c>
      <c r="B37" s="23" t="s">
        <v>38</v>
      </c>
      <c r="C37" s="24" t="s">
        <v>34</v>
      </c>
      <c r="D37" s="25">
        <v>3000</v>
      </c>
      <c r="E37" s="25"/>
      <c r="F37" s="25">
        <f t="shared" si="0"/>
        <v>3000</v>
      </c>
      <c r="G37" s="25">
        <v>3000</v>
      </c>
      <c r="H37" s="25"/>
      <c r="I37" s="41"/>
      <c r="K37" s="41"/>
      <c r="O37" s="4"/>
      <c r="P37" s="41"/>
      <c r="Q37" s="41"/>
      <c r="R37" s="41"/>
      <c r="Y37" s="4"/>
      <c r="Z37" s="41"/>
      <c r="AA37" s="41"/>
      <c r="AB37" s="41"/>
    </row>
    <row r="38" spans="1:28" s="21" customFormat="1" ht="12.75">
      <c r="A38" s="18"/>
      <c r="B38" s="19" t="s">
        <v>39</v>
      </c>
      <c r="C38" s="18"/>
      <c r="D38" s="20">
        <f>SUM(D39)</f>
        <v>135000</v>
      </c>
      <c r="E38" s="20">
        <f>SUM(E39)</f>
        <v>0</v>
      </c>
      <c r="F38" s="20">
        <f>SUM(F39)</f>
        <v>135000</v>
      </c>
      <c r="G38" s="20">
        <f>SUM(G39)</f>
        <v>135000</v>
      </c>
      <c r="H38" s="20">
        <f>SUM(H39)</f>
        <v>0</v>
      </c>
      <c r="I38" s="41"/>
      <c r="K38" s="41"/>
      <c r="O38" s="4"/>
      <c r="P38" s="41"/>
      <c r="Q38" s="41"/>
      <c r="R38" s="41"/>
      <c r="Y38" s="4"/>
      <c r="Z38" s="41"/>
      <c r="AA38" s="41"/>
      <c r="AB38" s="41"/>
    </row>
    <row r="39" spans="1:28" s="21" customFormat="1" ht="31.5" customHeight="1">
      <c r="A39" s="22">
        <v>1</v>
      </c>
      <c r="B39" s="28" t="s">
        <v>40</v>
      </c>
      <c r="C39" s="24" t="s">
        <v>41</v>
      </c>
      <c r="D39" s="25">
        <v>135000</v>
      </c>
      <c r="E39" s="25"/>
      <c r="F39" s="25">
        <f t="shared" si="0"/>
        <v>135000</v>
      </c>
      <c r="G39" s="25">
        <v>135000</v>
      </c>
      <c r="H39" s="25"/>
      <c r="I39" s="41"/>
      <c r="K39" s="41"/>
      <c r="O39" s="4"/>
      <c r="P39" s="41"/>
      <c r="Q39" s="41"/>
      <c r="R39" s="41"/>
      <c r="Y39" s="4"/>
      <c r="Z39" s="41"/>
      <c r="AA39" s="41"/>
      <c r="AB39" s="41"/>
    </row>
    <row r="40" spans="1:28" s="21" customFormat="1" ht="12.75">
      <c r="A40" s="18"/>
      <c r="B40" s="19" t="s">
        <v>42</v>
      </c>
      <c r="C40" s="24"/>
      <c r="D40" s="20">
        <f>SUM(D41:D44)</f>
        <v>759000</v>
      </c>
      <c r="E40" s="20">
        <f>SUM(E41:E44)</f>
        <v>0</v>
      </c>
      <c r="F40" s="20">
        <f>SUM(F41:F44)</f>
        <v>759000</v>
      </c>
      <c r="G40" s="20">
        <f>SUM(G41:G44)</f>
        <v>759000</v>
      </c>
      <c r="H40" s="20">
        <f>SUM(H41:H44)</f>
        <v>0</v>
      </c>
      <c r="I40" s="41"/>
      <c r="K40" s="41"/>
      <c r="O40" s="4"/>
      <c r="P40" s="41"/>
      <c r="Q40" s="41"/>
      <c r="R40" s="41"/>
      <c r="Y40" s="4"/>
      <c r="Z40" s="41"/>
      <c r="AA40" s="41"/>
      <c r="AB40" s="41"/>
    </row>
    <row r="41" spans="1:28" s="21" customFormat="1" ht="12.75">
      <c r="A41" s="22">
        <v>1</v>
      </c>
      <c r="B41" s="29" t="s">
        <v>43</v>
      </c>
      <c r="C41" s="24" t="s">
        <v>44</v>
      </c>
      <c r="D41" s="25">
        <v>400000</v>
      </c>
      <c r="E41" s="25"/>
      <c r="F41" s="25">
        <f t="shared" si="0"/>
        <v>400000</v>
      </c>
      <c r="G41" s="25">
        <v>400000</v>
      </c>
      <c r="H41" s="20"/>
      <c r="I41" s="41"/>
      <c r="K41" s="41"/>
      <c r="O41" s="4"/>
      <c r="P41" s="41"/>
      <c r="Q41" s="41"/>
      <c r="R41" s="41"/>
      <c r="Y41" s="4"/>
      <c r="Z41" s="41"/>
      <c r="AA41" s="41"/>
      <c r="AB41" s="41"/>
    </row>
    <row r="42" spans="1:28" s="21" customFormat="1" ht="12.75">
      <c r="A42" s="22">
        <v>2</v>
      </c>
      <c r="B42" s="29" t="s">
        <v>45</v>
      </c>
      <c r="C42" s="24" t="s">
        <v>46</v>
      </c>
      <c r="D42" s="25">
        <v>100000</v>
      </c>
      <c r="E42" s="25"/>
      <c r="F42" s="25">
        <f t="shared" si="0"/>
        <v>100000</v>
      </c>
      <c r="G42" s="25">
        <v>100000</v>
      </c>
      <c r="H42" s="20"/>
      <c r="I42" s="41"/>
      <c r="K42" s="41"/>
      <c r="O42" s="4"/>
      <c r="P42" s="41"/>
      <c r="Q42" s="41"/>
      <c r="R42" s="41"/>
      <c r="Y42" s="4"/>
      <c r="Z42" s="41"/>
      <c r="AA42" s="41"/>
      <c r="AB42" s="41"/>
    </row>
    <row r="43" spans="1:28" ht="12.75">
      <c r="A43" s="22">
        <v>3</v>
      </c>
      <c r="B43" s="30" t="s">
        <v>47</v>
      </c>
      <c r="C43" s="24" t="s">
        <v>46</v>
      </c>
      <c r="D43" s="25">
        <v>20000</v>
      </c>
      <c r="E43" s="25"/>
      <c r="F43" s="25">
        <f t="shared" si="0"/>
        <v>20000</v>
      </c>
      <c r="G43" s="31">
        <v>20000</v>
      </c>
      <c r="H43" s="20"/>
      <c r="I43" s="41"/>
      <c r="K43" s="41"/>
      <c r="P43" s="41"/>
      <c r="Q43" s="41"/>
      <c r="R43" s="41"/>
      <c r="Z43" s="41"/>
      <c r="AA43" s="41"/>
      <c r="AB43" s="41"/>
    </row>
    <row r="44" spans="1:28" ht="12.75">
      <c r="A44" s="22">
        <v>4</v>
      </c>
      <c r="B44" s="30" t="s">
        <v>48</v>
      </c>
      <c r="C44" s="24" t="s">
        <v>46</v>
      </c>
      <c r="D44" s="25">
        <v>239000</v>
      </c>
      <c r="E44" s="25"/>
      <c r="F44" s="25">
        <f t="shared" si="0"/>
        <v>239000</v>
      </c>
      <c r="G44" s="31">
        <v>239000</v>
      </c>
      <c r="H44" s="20"/>
      <c r="I44" s="41"/>
      <c r="K44" s="41"/>
      <c r="P44" s="41"/>
      <c r="Q44" s="41"/>
      <c r="R44" s="41"/>
      <c r="Z44" s="41"/>
      <c r="AA44" s="41"/>
      <c r="AB44" s="41"/>
    </row>
    <row r="45" spans="1:28" ht="12.75">
      <c r="A45" s="22"/>
      <c r="B45" s="19" t="s">
        <v>49</v>
      </c>
      <c r="C45" s="24"/>
      <c r="D45" s="20">
        <f>D46+D51+D52+D53</f>
        <v>8646000</v>
      </c>
      <c r="E45" s="20">
        <f>E46+E51+E52+E53</f>
        <v>0</v>
      </c>
      <c r="F45" s="20">
        <f>F46+F51+F52+F53</f>
        <v>8646000</v>
      </c>
      <c r="G45" s="20">
        <f>G46+G51+G52+G53</f>
        <v>8646000</v>
      </c>
      <c r="H45" s="20">
        <f>H46+H51+H52+H53</f>
        <v>0</v>
      </c>
      <c r="I45" s="41"/>
      <c r="K45" s="41"/>
      <c r="P45" s="41"/>
      <c r="Q45" s="41"/>
      <c r="R45" s="41"/>
      <c r="Z45" s="41"/>
      <c r="AA45" s="41"/>
      <c r="AB45" s="41"/>
    </row>
    <row r="46" spans="1:28" ht="38.25">
      <c r="A46" s="22">
        <v>1</v>
      </c>
      <c r="B46" s="23" t="s">
        <v>50</v>
      </c>
      <c r="C46" s="24"/>
      <c r="D46" s="20">
        <v>8330000</v>
      </c>
      <c r="E46" s="20">
        <v>-230000</v>
      </c>
      <c r="F46" s="20">
        <f t="shared" si="0"/>
        <v>8100000</v>
      </c>
      <c r="G46" s="20">
        <v>8100000</v>
      </c>
      <c r="H46" s="20"/>
      <c r="I46" s="41"/>
      <c r="K46" s="41"/>
      <c r="P46" s="41"/>
      <c r="Q46" s="41"/>
      <c r="R46" s="41"/>
      <c r="Z46" s="41"/>
      <c r="AA46" s="41"/>
      <c r="AB46" s="41"/>
    </row>
    <row r="47" spans="1:28" ht="12.75">
      <c r="A47" s="32" t="s">
        <v>51</v>
      </c>
      <c r="B47" s="23" t="s">
        <v>52</v>
      </c>
      <c r="C47" s="24" t="s">
        <v>53</v>
      </c>
      <c r="D47" s="25">
        <v>130000</v>
      </c>
      <c r="E47" s="25"/>
      <c r="F47" s="25">
        <f t="shared" si="0"/>
        <v>130000</v>
      </c>
      <c r="G47" s="25">
        <v>130000</v>
      </c>
      <c r="H47" s="20"/>
      <c r="I47" s="41"/>
      <c r="K47" s="41"/>
      <c r="P47" s="41"/>
      <c r="Q47" s="41"/>
      <c r="R47" s="41"/>
      <c r="Z47" s="41"/>
      <c r="AA47" s="41"/>
      <c r="AB47" s="41"/>
    </row>
    <row r="48" spans="1:28" ht="38.25">
      <c r="A48" s="32" t="s">
        <v>54</v>
      </c>
      <c r="B48" s="23" t="s">
        <v>55</v>
      </c>
      <c r="C48" s="24" t="s">
        <v>53</v>
      </c>
      <c r="D48" s="25">
        <v>820000</v>
      </c>
      <c r="E48" s="25"/>
      <c r="F48" s="25">
        <f t="shared" si="0"/>
        <v>820000</v>
      </c>
      <c r="G48" s="25">
        <v>820000</v>
      </c>
      <c r="H48" s="20"/>
      <c r="I48" s="41"/>
      <c r="K48" s="41"/>
      <c r="P48" s="41"/>
      <c r="Q48" s="41"/>
      <c r="R48" s="41"/>
      <c r="Z48" s="41"/>
      <c r="AA48" s="41"/>
      <c r="AB48" s="41"/>
    </row>
    <row r="49" spans="1:28" ht="12.75">
      <c r="A49" s="32" t="s">
        <v>56</v>
      </c>
      <c r="B49" s="23" t="s">
        <v>57</v>
      </c>
      <c r="C49" s="24" t="s">
        <v>53</v>
      </c>
      <c r="D49" s="25">
        <v>150000</v>
      </c>
      <c r="E49" s="25"/>
      <c r="F49" s="25">
        <f t="shared" si="0"/>
        <v>150000</v>
      </c>
      <c r="G49" s="25">
        <v>150000</v>
      </c>
      <c r="H49" s="20"/>
      <c r="I49" s="41"/>
      <c r="K49" s="41"/>
      <c r="P49" s="41"/>
      <c r="Q49" s="41"/>
      <c r="R49" s="41"/>
      <c r="Z49" s="41"/>
      <c r="AA49" s="41"/>
      <c r="AB49" s="41"/>
    </row>
    <row r="50" spans="1:28" ht="12.75">
      <c r="A50" s="32" t="s">
        <v>58</v>
      </c>
      <c r="B50" s="23" t="s">
        <v>59</v>
      </c>
      <c r="C50" s="24" t="s">
        <v>53</v>
      </c>
      <c r="D50" s="25">
        <v>5200000</v>
      </c>
      <c r="E50" s="25">
        <v>-230000</v>
      </c>
      <c r="F50" s="25">
        <f t="shared" si="0"/>
        <v>4970000</v>
      </c>
      <c r="G50" s="25">
        <v>4970000</v>
      </c>
      <c r="H50" s="20"/>
      <c r="I50" s="41"/>
      <c r="K50" s="41"/>
      <c r="P50" s="41"/>
      <c r="Q50" s="41"/>
      <c r="R50" s="41"/>
      <c r="Z50" s="41"/>
      <c r="AA50" s="41"/>
      <c r="AB50" s="41"/>
    </row>
    <row r="51" spans="1:28" ht="38.25">
      <c r="A51" s="22">
        <v>2</v>
      </c>
      <c r="B51" s="23" t="s">
        <v>60</v>
      </c>
      <c r="C51" s="24" t="s">
        <v>53</v>
      </c>
      <c r="D51" s="25">
        <v>158000</v>
      </c>
      <c r="E51" s="25"/>
      <c r="F51" s="25">
        <f t="shared" si="0"/>
        <v>158000</v>
      </c>
      <c r="G51" s="25">
        <v>158000</v>
      </c>
      <c r="H51" s="20"/>
      <c r="I51" s="41"/>
      <c r="K51" s="41"/>
      <c r="P51" s="41"/>
      <c r="Q51" s="41"/>
      <c r="R51" s="41"/>
      <c r="Z51" s="41"/>
      <c r="AA51" s="41"/>
      <c r="AB51" s="41"/>
    </row>
    <row r="52" spans="1:28" ht="38.25">
      <c r="A52" s="22">
        <v>3</v>
      </c>
      <c r="B52" s="23" t="s">
        <v>61</v>
      </c>
      <c r="C52" s="24" t="s">
        <v>53</v>
      </c>
      <c r="D52" s="25">
        <v>158000</v>
      </c>
      <c r="E52" s="25"/>
      <c r="F52" s="25">
        <f t="shared" si="0"/>
        <v>158000</v>
      </c>
      <c r="G52" s="33">
        <v>158000</v>
      </c>
      <c r="H52" s="20"/>
      <c r="I52" s="41"/>
      <c r="K52" s="41"/>
      <c r="P52" s="41"/>
      <c r="Q52" s="41"/>
      <c r="R52" s="41"/>
      <c r="Z52" s="41"/>
      <c r="AA52" s="41"/>
      <c r="AB52" s="41"/>
    </row>
    <row r="53" spans="1:28" ht="25.5">
      <c r="A53" s="22">
        <v>4</v>
      </c>
      <c r="B53" s="23" t="s">
        <v>348</v>
      </c>
      <c r="C53" s="24" t="s">
        <v>53</v>
      </c>
      <c r="D53" s="25"/>
      <c r="E53" s="25">
        <v>230000</v>
      </c>
      <c r="F53" s="25">
        <f t="shared" si="0"/>
        <v>230000</v>
      </c>
      <c r="G53" s="33">
        <v>230000</v>
      </c>
      <c r="H53" s="20"/>
      <c r="I53" s="41"/>
      <c r="P53" s="41"/>
      <c r="Q53" s="41"/>
      <c r="R53" s="41"/>
      <c r="Z53" s="41"/>
      <c r="AA53" s="41"/>
      <c r="AB53" s="41"/>
    </row>
    <row r="54" spans="1:28" s="21" customFormat="1" ht="12.75">
      <c r="A54" s="18"/>
      <c r="B54" s="19" t="s">
        <v>62</v>
      </c>
      <c r="C54" s="8"/>
      <c r="D54" s="20">
        <f>SUM(D55:D62)+D78</f>
        <v>85255000</v>
      </c>
      <c r="E54" s="20">
        <f>SUM(E55:E62)+E78</f>
        <v>0</v>
      </c>
      <c r="F54" s="20">
        <f>SUM(F55:F62)+F78</f>
        <v>85255000</v>
      </c>
      <c r="G54" s="20">
        <f>SUM(G55:G62)+G78</f>
        <v>85255000</v>
      </c>
      <c r="H54" s="20">
        <f>SUM(H55:H62)+H78</f>
        <v>0</v>
      </c>
      <c r="I54" s="41"/>
      <c r="K54" s="41"/>
      <c r="L54" s="4"/>
      <c r="M54" s="4"/>
      <c r="O54" s="4"/>
      <c r="P54" s="41"/>
      <c r="Q54" s="41"/>
      <c r="R54" s="41"/>
      <c r="Y54" s="4"/>
      <c r="Z54" s="41"/>
      <c r="AA54" s="41"/>
      <c r="AB54" s="41"/>
    </row>
    <row r="55" spans="1:28" ht="12.75">
      <c r="A55" s="22">
        <v>1</v>
      </c>
      <c r="B55" s="34" t="s">
        <v>63</v>
      </c>
      <c r="C55" s="24" t="s">
        <v>64</v>
      </c>
      <c r="D55" s="35">
        <v>75000</v>
      </c>
      <c r="E55" s="35"/>
      <c r="F55" s="25">
        <f t="shared" si="0"/>
        <v>75000</v>
      </c>
      <c r="G55" s="35">
        <v>75000</v>
      </c>
      <c r="H55" s="20"/>
      <c r="I55" s="41"/>
      <c r="K55" s="41"/>
      <c r="L55" s="21"/>
      <c r="M55" s="21"/>
      <c r="P55" s="41"/>
      <c r="Q55" s="41"/>
      <c r="R55" s="41"/>
      <c r="Z55" s="41"/>
      <c r="AA55" s="41"/>
      <c r="AB55" s="41"/>
    </row>
    <row r="56" spans="1:28" ht="25.5">
      <c r="A56" s="22">
        <v>2</v>
      </c>
      <c r="B56" s="34" t="s">
        <v>65</v>
      </c>
      <c r="C56" s="24" t="s">
        <v>66</v>
      </c>
      <c r="D56" s="35">
        <v>318000</v>
      </c>
      <c r="E56" s="35"/>
      <c r="F56" s="25">
        <f t="shared" si="0"/>
        <v>318000</v>
      </c>
      <c r="G56" s="35">
        <v>318000</v>
      </c>
      <c r="H56" s="20"/>
      <c r="I56" s="41"/>
      <c r="K56" s="41"/>
      <c r="P56" s="41"/>
      <c r="Q56" s="41"/>
      <c r="R56" s="41"/>
      <c r="Z56" s="41"/>
      <c r="AA56" s="41"/>
      <c r="AB56" s="41"/>
    </row>
    <row r="57" spans="1:28" ht="25.5">
      <c r="A57" s="22">
        <v>3</v>
      </c>
      <c r="B57" s="34" t="s">
        <v>67</v>
      </c>
      <c r="C57" s="24" t="s">
        <v>66</v>
      </c>
      <c r="D57" s="35">
        <v>7000</v>
      </c>
      <c r="E57" s="35"/>
      <c r="F57" s="25">
        <f t="shared" si="0"/>
        <v>7000</v>
      </c>
      <c r="G57" s="35">
        <v>7000</v>
      </c>
      <c r="H57" s="20"/>
      <c r="I57" s="41"/>
      <c r="K57" s="41"/>
      <c r="P57" s="41"/>
      <c r="Q57" s="41"/>
      <c r="R57" s="41"/>
      <c r="Z57" s="41"/>
      <c r="AA57" s="41"/>
      <c r="AB57" s="41"/>
    </row>
    <row r="58" spans="1:28" ht="38.25">
      <c r="A58" s="22">
        <v>4</v>
      </c>
      <c r="B58" s="34" t="s">
        <v>68</v>
      </c>
      <c r="C58" s="24" t="s">
        <v>66</v>
      </c>
      <c r="D58" s="35">
        <v>11197000</v>
      </c>
      <c r="E58" s="35"/>
      <c r="F58" s="25">
        <f t="shared" si="0"/>
        <v>11197000</v>
      </c>
      <c r="G58" s="35">
        <v>11197000</v>
      </c>
      <c r="H58" s="20"/>
      <c r="I58" s="41"/>
      <c r="K58" s="41"/>
      <c r="P58" s="41"/>
      <c r="Q58" s="41"/>
      <c r="R58" s="41"/>
      <c r="Z58" s="41"/>
      <c r="AA58" s="41"/>
      <c r="AB58" s="41"/>
    </row>
    <row r="59" spans="1:28" ht="25.5">
      <c r="A59" s="22">
        <v>5</v>
      </c>
      <c r="B59" s="34" t="s">
        <v>69</v>
      </c>
      <c r="C59" s="36" t="s">
        <v>66</v>
      </c>
      <c r="D59" s="35">
        <v>55000</v>
      </c>
      <c r="E59" s="35"/>
      <c r="F59" s="25">
        <f t="shared" si="0"/>
        <v>55000</v>
      </c>
      <c r="G59" s="35">
        <v>55000</v>
      </c>
      <c r="H59" s="20"/>
      <c r="I59" s="41"/>
      <c r="K59" s="41"/>
      <c r="P59" s="41"/>
      <c r="Q59" s="41"/>
      <c r="R59" s="41"/>
      <c r="Z59" s="41"/>
      <c r="AA59" s="41"/>
      <c r="AB59" s="41"/>
    </row>
    <row r="60" spans="1:28" ht="25.5">
      <c r="A60" s="22">
        <v>6</v>
      </c>
      <c r="B60" s="34" t="s">
        <v>70</v>
      </c>
      <c r="C60" s="36" t="s">
        <v>71</v>
      </c>
      <c r="D60" s="35">
        <v>1555000</v>
      </c>
      <c r="E60" s="35"/>
      <c r="F60" s="25">
        <f t="shared" si="0"/>
        <v>1555000</v>
      </c>
      <c r="G60" s="35">
        <v>1555000</v>
      </c>
      <c r="H60" s="20"/>
      <c r="I60" s="41"/>
      <c r="K60" s="41"/>
      <c r="P60" s="41"/>
      <c r="Q60" s="41"/>
      <c r="R60" s="41"/>
      <c r="Z60" s="41"/>
      <c r="AA60" s="41"/>
      <c r="AB60" s="41"/>
    </row>
    <row r="61" spans="1:28" ht="12.75">
      <c r="A61" s="22">
        <v>7</v>
      </c>
      <c r="B61" s="22" t="s">
        <v>72</v>
      </c>
      <c r="C61" s="36" t="s">
        <v>66</v>
      </c>
      <c r="D61" s="35">
        <v>3000</v>
      </c>
      <c r="E61" s="35"/>
      <c r="F61" s="25">
        <f t="shared" si="0"/>
        <v>3000</v>
      </c>
      <c r="G61" s="35">
        <v>3000</v>
      </c>
      <c r="H61" s="20"/>
      <c r="I61" s="41"/>
      <c r="K61" s="41"/>
      <c r="P61" s="41"/>
      <c r="Q61" s="41"/>
      <c r="R61" s="41"/>
      <c r="Z61" s="41"/>
      <c r="AA61" s="41"/>
      <c r="AB61" s="41"/>
    </row>
    <row r="62" spans="1:28" ht="18" customHeight="1">
      <c r="A62" s="22">
        <v>16</v>
      </c>
      <c r="B62" s="37" t="s">
        <v>73</v>
      </c>
      <c r="C62" s="18"/>
      <c r="D62" s="38">
        <f>SUM(D63:D77)</f>
        <v>1001000</v>
      </c>
      <c r="E62" s="38">
        <f>SUM(E63:E77)</f>
        <v>0</v>
      </c>
      <c r="F62" s="38">
        <f>SUM(F63:F77)</f>
        <v>1001000</v>
      </c>
      <c r="G62" s="38">
        <f>SUM(G63:G77)</f>
        <v>1001000</v>
      </c>
      <c r="H62" s="38">
        <f>SUM(H63:H77)</f>
        <v>0</v>
      </c>
      <c r="I62" s="41"/>
      <c r="K62" s="41"/>
      <c r="P62" s="41"/>
      <c r="Q62" s="41"/>
      <c r="R62" s="41"/>
      <c r="Z62" s="41"/>
      <c r="AA62" s="41"/>
      <c r="AB62" s="41"/>
    </row>
    <row r="63" spans="1:28" ht="12.75">
      <c r="A63" s="39" t="s">
        <v>74</v>
      </c>
      <c r="B63" s="34" t="s">
        <v>75</v>
      </c>
      <c r="C63" s="24" t="s">
        <v>66</v>
      </c>
      <c r="D63" s="25">
        <v>350000</v>
      </c>
      <c r="E63" s="25"/>
      <c r="F63" s="25">
        <f t="shared" si="0"/>
        <v>350000</v>
      </c>
      <c r="G63" s="40">
        <v>350000</v>
      </c>
      <c r="H63" s="40"/>
      <c r="I63" s="41"/>
      <c r="K63" s="41"/>
      <c r="P63" s="41"/>
      <c r="Q63" s="41"/>
      <c r="R63" s="41"/>
      <c r="Z63" s="41"/>
      <c r="AA63" s="41"/>
      <c r="AB63" s="41"/>
    </row>
    <row r="64" spans="1:28" ht="12.75" customHeight="1">
      <c r="A64" s="39" t="s">
        <v>76</v>
      </c>
      <c r="B64" s="34" t="s">
        <v>77</v>
      </c>
      <c r="C64" s="24" t="s">
        <v>66</v>
      </c>
      <c r="D64" s="25">
        <v>46000</v>
      </c>
      <c r="E64" s="25"/>
      <c r="F64" s="25">
        <f t="shared" si="0"/>
        <v>46000</v>
      </c>
      <c r="G64" s="40">
        <v>46000</v>
      </c>
      <c r="H64" s="40"/>
      <c r="I64" s="41"/>
      <c r="K64" s="41"/>
      <c r="P64" s="41"/>
      <c r="Q64" s="41"/>
      <c r="R64" s="41"/>
      <c r="Z64" s="41"/>
      <c r="AA64" s="41"/>
      <c r="AB64" s="41"/>
    </row>
    <row r="65" spans="1:28" ht="12.75" customHeight="1">
      <c r="A65" s="39" t="s">
        <v>78</v>
      </c>
      <c r="B65" s="34" t="s">
        <v>79</v>
      </c>
      <c r="C65" s="24" t="s">
        <v>66</v>
      </c>
      <c r="D65" s="25">
        <v>31000</v>
      </c>
      <c r="E65" s="25"/>
      <c r="F65" s="25">
        <f t="shared" si="0"/>
        <v>31000</v>
      </c>
      <c r="G65" s="40">
        <v>31000</v>
      </c>
      <c r="H65" s="40"/>
      <c r="I65" s="41"/>
      <c r="K65" s="41"/>
      <c r="P65" s="41"/>
      <c r="Q65" s="41"/>
      <c r="R65" s="41"/>
      <c r="Z65" s="41"/>
      <c r="AA65" s="41"/>
      <c r="AB65" s="41"/>
    </row>
    <row r="66" spans="1:28" ht="12.75" customHeight="1">
      <c r="A66" s="39" t="s">
        <v>80</v>
      </c>
      <c r="B66" s="34" t="s">
        <v>81</v>
      </c>
      <c r="C66" s="24" t="s">
        <v>66</v>
      </c>
      <c r="D66" s="25">
        <v>150000</v>
      </c>
      <c r="E66" s="25"/>
      <c r="F66" s="25">
        <f t="shared" si="0"/>
        <v>150000</v>
      </c>
      <c r="G66" s="40">
        <v>150000</v>
      </c>
      <c r="H66" s="40"/>
      <c r="I66" s="41"/>
      <c r="K66" s="41"/>
      <c r="P66" s="41"/>
      <c r="Q66" s="41"/>
      <c r="R66" s="41"/>
      <c r="Z66" s="41"/>
      <c r="AA66" s="41"/>
      <c r="AB66" s="41"/>
    </row>
    <row r="67" spans="1:25" s="41" customFormat="1" ht="12.75" customHeight="1">
      <c r="A67" s="39" t="s">
        <v>82</v>
      </c>
      <c r="B67" s="34" t="s">
        <v>83</v>
      </c>
      <c r="C67" s="24" t="s">
        <v>66</v>
      </c>
      <c r="D67" s="25">
        <v>40000</v>
      </c>
      <c r="E67" s="25"/>
      <c r="F67" s="25">
        <f t="shared" si="0"/>
        <v>40000</v>
      </c>
      <c r="G67" s="40">
        <v>40000</v>
      </c>
      <c r="H67" s="40"/>
      <c r="L67" s="4"/>
      <c r="M67" s="4"/>
      <c r="O67" s="4"/>
      <c r="Y67" s="4"/>
    </row>
    <row r="68" spans="1:25" s="41" customFormat="1" ht="12.75" customHeight="1">
      <c r="A68" s="39" t="s">
        <v>84</v>
      </c>
      <c r="B68" s="34" t="s">
        <v>85</v>
      </c>
      <c r="C68" s="24" t="s">
        <v>66</v>
      </c>
      <c r="D68" s="25">
        <v>73000</v>
      </c>
      <c r="E68" s="25"/>
      <c r="F68" s="25">
        <f t="shared" si="0"/>
        <v>73000</v>
      </c>
      <c r="G68" s="40">
        <v>73000</v>
      </c>
      <c r="H68" s="40"/>
      <c r="O68" s="4"/>
      <c r="Y68" s="4"/>
    </row>
    <row r="69" spans="1:25" s="41" customFormat="1" ht="12.75" customHeight="1">
      <c r="A69" s="39" t="s">
        <v>86</v>
      </c>
      <c r="B69" s="34" t="s">
        <v>87</v>
      </c>
      <c r="C69" s="24" t="s">
        <v>66</v>
      </c>
      <c r="D69" s="25">
        <v>8000</v>
      </c>
      <c r="E69" s="25"/>
      <c r="F69" s="25">
        <f t="shared" si="0"/>
        <v>8000</v>
      </c>
      <c r="G69" s="40">
        <v>8000</v>
      </c>
      <c r="H69" s="40"/>
      <c r="O69" s="4"/>
      <c r="Y69" s="4"/>
    </row>
    <row r="70" spans="1:25" s="41" customFormat="1" ht="12.75" customHeight="1">
      <c r="A70" s="39" t="s">
        <v>88</v>
      </c>
      <c r="B70" s="34" t="s">
        <v>89</v>
      </c>
      <c r="C70" s="24" t="s">
        <v>66</v>
      </c>
      <c r="D70" s="25">
        <v>10000</v>
      </c>
      <c r="E70" s="25"/>
      <c r="F70" s="25">
        <f t="shared" si="0"/>
        <v>10000</v>
      </c>
      <c r="G70" s="40">
        <v>10000</v>
      </c>
      <c r="H70" s="40"/>
      <c r="O70" s="4"/>
      <c r="Y70" s="4"/>
    </row>
    <row r="71" spans="1:25" s="41" customFormat="1" ht="12.75" customHeight="1">
      <c r="A71" s="39" t="s">
        <v>90</v>
      </c>
      <c r="B71" s="34" t="s">
        <v>91</v>
      </c>
      <c r="C71" s="24" t="s">
        <v>66</v>
      </c>
      <c r="D71" s="25">
        <v>35000</v>
      </c>
      <c r="E71" s="25"/>
      <c r="F71" s="25">
        <f t="shared" si="0"/>
        <v>35000</v>
      </c>
      <c r="G71" s="40">
        <v>35000</v>
      </c>
      <c r="H71" s="40"/>
      <c r="O71" s="4"/>
      <c r="Y71" s="4"/>
    </row>
    <row r="72" spans="1:25" s="41" customFormat="1" ht="12.75" customHeight="1">
      <c r="A72" s="39" t="s">
        <v>92</v>
      </c>
      <c r="B72" s="34" t="s">
        <v>93</v>
      </c>
      <c r="C72" s="24" t="s">
        <v>66</v>
      </c>
      <c r="D72" s="25">
        <v>6000</v>
      </c>
      <c r="E72" s="25"/>
      <c r="F72" s="25">
        <f t="shared" si="0"/>
        <v>6000</v>
      </c>
      <c r="G72" s="40">
        <v>6000</v>
      </c>
      <c r="H72" s="40"/>
      <c r="O72" s="4"/>
      <c r="Y72" s="4"/>
    </row>
    <row r="73" spans="1:25" s="41" customFormat="1" ht="13.5" customHeight="1">
      <c r="A73" s="39" t="s">
        <v>94</v>
      </c>
      <c r="B73" s="34" t="s">
        <v>95</v>
      </c>
      <c r="C73" s="24" t="s">
        <v>66</v>
      </c>
      <c r="D73" s="25">
        <v>14000</v>
      </c>
      <c r="E73" s="25"/>
      <c r="F73" s="25">
        <f t="shared" si="0"/>
        <v>14000</v>
      </c>
      <c r="G73" s="40">
        <v>14000</v>
      </c>
      <c r="H73" s="40"/>
      <c r="O73" s="4"/>
      <c r="Y73" s="4"/>
    </row>
    <row r="74" spans="1:25" s="41" customFormat="1" ht="15.75" customHeight="1">
      <c r="A74" s="39" t="s">
        <v>96</v>
      </c>
      <c r="B74" s="34" t="s">
        <v>97</v>
      </c>
      <c r="C74" s="24" t="s">
        <v>66</v>
      </c>
      <c r="D74" s="25">
        <v>13000</v>
      </c>
      <c r="E74" s="25"/>
      <c r="F74" s="25">
        <f t="shared" si="0"/>
        <v>13000</v>
      </c>
      <c r="G74" s="40">
        <v>13000</v>
      </c>
      <c r="H74" s="40"/>
      <c r="O74" s="4"/>
      <c r="Y74" s="4"/>
    </row>
    <row r="75" spans="1:25" s="41" customFormat="1" ht="12.75" customHeight="1">
      <c r="A75" s="39" t="s">
        <v>98</v>
      </c>
      <c r="B75" s="34" t="s">
        <v>99</v>
      </c>
      <c r="C75" s="24" t="s">
        <v>66</v>
      </c>
      <c r="D75" s="25">
        <v>13000</v>
      </c>
      <c r="E75" s="25"/>
      <c r="F75" s="25">
        <f aca="true" t="shared" si="1" ref="F75:F95">D75+E75</f>
        <v>13000</v>
      </c>
      <c r="G75" s="40">
        <v>13000</v>
      </c>
      <c r="H75" s="40"/>
      <c r="O75" s="4"/>
      <c r="Y75" s="4"/>
    </row>
    <row r="76" spans="1:25" s="41" customFormat="1" ht="12.75" customHeight="1">
      <c r="A76" s="39" t="s">
        <v>100</v>
      </c>
      <c r="B76" s="34" t="s">
        <v>101</v>
      </c>
      <c r="C76" s="24" t="s">
        <v>66</v>
      </c>
      <c r="D76" s="25">
        <v>12000</v>
      </c>
      <c r="E76" s="25"/>
      <c r="F76" s="25">
        <f t="shared" si="1"/>
        <v>12000</v>
      </c>
      <c r="G76" s="40">
        <v>12000</v>
      </c>
      <c r="H76" s="40"/>
      <c r="O76" s="4"/>
      <c r="Y76" s="4"/>
    </row>
    <row r="77" spans="1:25" s="41" customFormat="1" ht="12.75" customHeight="1">
      <c r="A77" s="39" t="s">
        <v>102</v>
      </c>
      <c r="B77" s="34" t="s">
        <v>103</v>
      </c>
      <c r="C77" s="24" t="s">
        <v>66</v>
      </c>
      <c r="D77" s="25">
        <v>200000</v>
      </c>
      <c r="E77" s="25"/>
      <c r="F77" s="25">
        <f t="shared" si="1"/>
        <v>200000</v>
      </c>
      <c r="G77" s="40">
        <v>200000</v>
      </c>
      <c r="H77" s="40"/>
      <c r="O77" s="4"/>
      <c r="Y77" s="4"/>
    </row>
    <row r="78" spans="1:28" s="44" customFormat="1" ht="12.75" customHeight="1">
      <c r="A78" s="42">
        <v>17</v>
      </c>
      <c r="B78" s="43" t="s">
        <v>104</v>
      </c>
      <c r="C78" s="8">
        <v>84</v>
      </c>
      <c r="D78" s="20">
        <v>71044000</v>
      </c>
      <c r="E78" s="20"/>
      <c r="F78" s="20">
        <f t="shared" si="1"/>
        <v>71044000</v>
      </c>
      <c r="G78" s="38">
        <f>71643000-360000-239000</f>
        <v>71044000</v>
      </c>
      <c r="H78" s="38"/>
      <c r="I78" s="41"/>
      <c r="K78" s="41"/>
      <c r="L78" s="41"/>
      <c r="M78" s="41"/>
      <c r="O78" s="4"/>
      <c r="P78" s="41"/>
      <c r="Q78" s="41"/>
      <c r="R78" s="41"/>
      <c r="Y78" s="4"/>
      <c r="Z78" s="41"/>
      <c r="AA78" s="41"/>
      <c r="AB78" s="41"/>
    </row>
    <row r="79" spans="1:28" s="44" customFormat="1" ht="12.75" customHeight="1">
      <c r="A79" s="42"/>
      <c r="B79" s="19" t="s">
        <v>105</v>
      </c>
      <c r="C79" s="8">
        <v>87</v>
      </c>
      <c r="D79" s="38">
        <f>D80</f>
        <v>10000</v>
      </c>
      <c r="E79" s="38">
        <f>E80</f>
        <v>0</v>
      </c>
      <c r="F79" s="38">
        <f>F80</f>
        <v>10000</v>
      </c>
      <c r="G79" s="38">
        <f>G80</f>
        <v>10000</v>
      </c>
      <c r="H79" s="38">
        <f>H80</f>
        <v>0</v>
      </c>
      <c r="I79" s="41"/>
      <c r="K79" s="41"/>
      <c r="O79" s="4"/>
      <c r="P79" s="41"/>
      <c r="Q79" s="41"/>
      <c r="R79" s="41"/>
      <c r="Y79" s="4"/>
      <c r="Z79" s="41"/>
      <c r="AA79" s="41"/>
      <c r="AB79" s="41"/>
    </row>
    <row r="80" spans="1:28" s="44" customFormat="1" ht="12.75" customHeight="1">
      <c r="A80" s="45">
        <v>1</v>
      </c>
      <c r="B80" s="46" t="s">
        <v>106</v>
      </c>
      <c r="C80" s="24" t="s">
        <v>107</v>
      </c>
      <c r="D80" s="25">
        <v>10000</v>
      </c>
      <c r="E80" s="25"/>
      <c r="F80" s="25">
        <f t="shared" si="1"/>
        <v>10000</v>
      </c>
      <c r="G80" s="40">
        <v>10000</v>
      </c>
      <c r="H80" s="38"/>
      <c r="I80" s="41"/>
      <c r="K80" s="41"/>
      <c r="O80" s="4"/>
      <c r="P80" s="41"/>
      <c r="Q80" s="41"/>
      <c r="R80" s="41"/>
      <c r="Y80" s="4"/>
      <c r="Z80" s="41"/>
      <c r="AA80" s="41"/>
      <c r="AB80" s="41"/>
    </row>
    <row r="81" spans="1:28" ht="12.75">
      <c r="A81" s="47"/>
      <c r="B81" s="48" t="s">
        <v>108</v>
      </c>
      <c r="C81" s="49"/>
      <c r="D81" s="17">
        <f>SUM(D82:D90)</f>
        <v>256000</v>
      </c>
      <c r="E81" s="17">
        <f>SUM(E82:E90)</f>
        <v>0</v>
      </c>
      <c r="F81" s="17">
        <f>SUM(F82:F90)</f>
        <v>256000</v>
      </c>
      <c r="G81" s="17">
        <f>SUM(G82:G90)</f>
        <v>256000</v>
      </c>
      <c r="H81" s="17">
        <f>SUM(H82:H90)</f>
        <v>0</v>
      </c>
      <c r="I81" s="41"/>
      <c r="K81" s="41"/>
      <c r="L81" s="44"/>
      <c r="M81" s="44"/>
      <c r="P81" s="41"/>
      <c r="Q81" s="41"/>
      <c r="R81" s="41"/>
      <c r="Z81" s="41"/>
      <c r="AA81" s="41"/>
      <c r="AB81" s="41"/>
    </row>
    <row r="82" spans="1:28" ht="12.75">
      <c r="A82" s="50" t="s">
        <v>109</v>
      </c>
      <c r="B82" s="51" t="s">
        <v>110</v>
      </c>
      <c r="C82" s="52" t="s">
        <v>111</v>
      </c>
      <c r="D82" s="25">
        <v>60000</v>
      </c>
      <c r="E82" s="25"/>
      <c r="F82" s="25">
        <f t="shared" si="1"/>
        <v>60000</v>
      </c>
      <c r="G82" s="53">
        <v>60000</v>
      </c>
      <c r="H82" s="53"/>
      <c r="I82" s="41"/>
      <c r="K82" s="41"/>
      <c r="P82" s="41"/>
      <c r="Q82" s="41"/>
      <c r="R82" s="41"/>
      <c r="Z82" s="41"/>
      <c r="AA82" s="41"/>
      <c r="AB82" s="41"/>
    </row>
    <row r="83" spans="1:28" ht="12.75">
      <c r="A83" s="50" t="s">
        <v>112</v>
      </c>
      <c r="B83" s="51" t="s">
        <v>113</v>
      </c>
      <c r="C83" s="52" t="s">
        <v>111</v>
      </c>
      <c r="D83" s="25">
        <v>80000</v>
      </c>
      <c r="E83" s="25"/>
      <c r="F83" s="25">
        <f t="shared" si="1"/>
        <v>80000</v>
      </c>
      <c r="G83" s="53">
        <v>80000</v>
      </c>
      <c r="H83" s="53"/>
      <c r="I83" s="41"/>
      <c r="K83" s="41"/>
      <c r="P83" s="41"/>
      <c r="Q83" s="41"/>
      <c r="R83" s="41"/>
      <c r="Z83" s="41"/>
      <c r="AA83" s="41"/>
      <c r="AB83" s="41"/>
    </row>
    <row r="84" spans="1:28" ht="12.75">
      <c r="A84" s="50" t="s">
        <v>114</v>
      </c>
      <c r="B84" s="51" t="s">
        <v>115</v>
      </c>
      <c r="C84" s="52" t="s">
        <v>111</v>
      </c>
      <c r="D84" s="25">
        <v>15000</v>
      </c>
      <c r="E84" s="25"/>
      <c r="F84" s="25">
        <f t="shared" si="1"/>
        <v>15000</v>
      </c>
      <c r="G84" s="53">
        <v>15000</v>
      </c>
      <c r="H84" s="53"/>
      <c r="I84" s="41"/>
      <c r="K84" s="41"/>
      <c r="P84" s="41"/>
      <c r="Q84" s="41"/>
      <c r="R84" s="41"/>
      <c r="Z84" s="41"/>
      <c r="AA84" s="41"/>
      <c r="AB84" s="41"/>
    </row>
    <row r="85" spans="1:28" ht="12.75">
      <c r="A85" s="50" t="s">
        <v>116</v>
      </c>
      <c r="B85" s="51" t="s">
        <v>117</v>
      </c>
      <c r="C85" s="52" t="s">
        <v>118</v>
      </c>
      <c r="D85" s="25">
        <v>5000</v>
      </c>
      <c r="E85" s="25"/>
      <c r="F85" s="25">
        <f t="shared" si="1"/>
        <v>5000</v>
      </c>
      <c r="G85" s="53">
        <v>5000</v>
      </c>
      <c r="H85" s="53"/>
      <c r="I85" s="41"/>
      <c r="K85" s="41"/>
      <c r="P85" s="41"/>
      <c r="Q85" s="41"/>
      <c r="R85" s="41"/>
      <c r="Z85" s="41"/>
      <c r="AA85" s="41"/>
      <c r="AB85" s="41"/>
    </row>
    <row r="86" spans="1:28" ht="12.75">
      <c r="A86" s="50" t="s">
        <v>119</v>
      </c>
      <c r="B86" s="51" t="s">
        <v>120</v>
      </c>
      <c r="C86" s="52" t="s">
        <v>118</v>
      </c>
      <c r="D86" s="25">
        <v>10000</v>
      </c>
      <c r="E86" s="25"/>
      <c r="F86" s="25">
        <f t="shared" si="1"/>
        <v>10000</v>
      </c>
      <c r="G86" s="53">
        <v>10000</v>
      </c>
      <c r="H86" s="53"/>
      <c r="I86" s="41"/>
      <c r="K86" s="41"/>
      <c r="P86" s="41"/>
      <c r="Q86" s="41"/>
      <c r="R86" s="41"/>
      <c r="Z86" s="41"/>
      <c r="AA86" s="41"/>
      <c r="AB86" s="41"/>
    </row>
    <row r="87" spans="1:28" ht="12.75">
      <c r="A87" s="50" t="s">
        <v>121</v>
      </c>
      <c r="B87" s="51" t="s">
        <v>122</v>
      </c>
      <c r="C87" s="52" t="s">
        <v>111</v>
      </c>
      <c r="D87" s="25">
        <v>5000</v>
      </c>
      <c r="E87" s="25"/>
      <c r="F87" s="25">
        <f t="shared" si="1"/>
        <v>5000</v>
      </c>
      <c r="G87" s="53">
        <v>5000</v>
      </c>
      <c r="H87" s="53"/>
      <c r="I87" s="41"/>
      <c r="K87" s="41"/>
      <c r="P87" s="41"/>
      <c r="Q87" s="41"/>
      <c r="R87" s="41"/>
      <c r="Z87" s="41"/>
      <c r="AA87" s="41"/>
      <c r="AB87" s="41"/>
    </row>
    <row r="88" spans="1:28" ht="12.75">
      <c r="A88" s="50" t="s">
        <v>123</v>
      </c>
      <c r="B88" s="51" t="s">
        <v>124</v>
      </c>
      <c r="C88" s="52" t="s">
        <v>111</v>
      </c>
      <c r="D88" s="25">
        <v>15000</v>
      </c>
      <c r="E88" s="25"/>
      <c r="F88" s="25">
        <f t="shared" si="1"/>
        <v>15000</v>
      </c>
      <c r="G88" s="53">
        <v>15000</v>
      </c>
      <c r="H88" s="53"/>
      <c r="I88" s="41"/>
      <c r="K88" s="41"/>
      <c r="P88" s="41"/>
      <c r="Q88" s="41"/>
      <c r="R88" s="41"/>
      <c r="Z88" s="41"/>
      <c r="AA88" s="41"/>
      <c r="AB88" s="41"/>
    </row>
    <row r="89" spans="1:28" ht="12.75">
      <c r="A89" s="50" t="s">
        <v>125</v>
      </c>
      <c r="B89" s="51" t="s">
        <v>126</v>
      </c>
      <c r="C89" s="52" t="s">
        <v>111</v>
      </c>
      <c r="D89" s="25">
        <v>6000</v>
      </c>
      <c r="E89" s="25"/>
      <c r="F89" s="25">
        <f t="shared" si="1"/>
        <v>6000</v>
      </c>
      <c r="G89" s="53">
        <v>6000</v>
      </c>
      <c r="H89" s="53"/>
      <c r="I89" s="41"/>
      <c r="K89" s="41"/>
      <c r="P89" s="41"/>
      <c r="Q89" s="41"/>
      <c r="R89" s="41"/>
      <c r="Z89" s="41"/>
      <c r="AA89" s="41"/>
      <c r="AB89" s="41"/>
    </row>
    <row r="90" spans="1:28" ht="12.75">
      <c r="A90" s="50" t="s">
        <v>127</v>
      </c>
      <c r="B90" s="51" t="s">
        <v>128</v>
      </c>
      <c r="C90" s="52" t="s">
        <v>111</v>
      </c>
      <c r="D90" s="25">
        <v>60000</v>
      </c>
      <c r="E90" s="25"/>
      <c r="F90" s="25">
        <f t="shared" si="1"/>
        <v>60000</v>
      </c>
      <c r="G90" s="53">
        <v>60000</v>
      </c>
      <c r="H90" s="53"/>
      <c r="I90" s="41"/>
      <c r="K90" s="41"/>
      <c r="P90" s="41"/>
      <c r="Q90" s="41"/>
      <c r="R90" s="41"/>
      <c r="Z90" s="41"/>
      <c r="AA90" s="41"/>
      <c r="AB90" s="41"/>
    </row>
    <row r="91" spans="1:28" ht="25.5">
      <c r="A91" s="47"/>
      <c r="B91" s="48" t="s">
        <v>129</v>
      </c>
      <c r="C91" s="48"/>
      <c r="D91" s="54">
        <f>D92</f>
        <v>27000</v>
      </c>
      <c r="E91" s="54">
        <f>E92</f>
        <v>0</v>
      </c>
      <c r="F91" s="54">
        <f>F92</f>
        <v>27000</v>
      </c>
      <c r="G91" s="54">
        <f>G92</f>
        <v>27000</v>
      </c>
      <c r="H91" s="54">
        <f>H92</f>
        <v>0</v>
      </c>
      <c r="I91" s="41"/>
      <c r="K91" s="41"/>
      <c r="P91" s="41"/>
      <c r="Q91" s="41"/>
      <c r="R91" s="41"/>
      <c r="Z91" s="41"/>
      <c r="AA91" s="41"/>
      <c r="AB91" s="41"/>
    </row>
    <row r="92" spans="1:28" ht="12.75">
      <c r="A92" s="50" t="s">
        <v>109</v>
      </c>
      <c r="B92" s="51" t="s">
        <v>130</v>
      </c>
      <c r="C92" s="52" t="s">
        <v>111</v>
      </c>
      <c r="D92" s="25">
        <v>27000</v>
      </c>
      <c r="E92" s="25"/>
      <c r="F92" s="25">
        <f t="shared" si="1"/>
        <v>27000</v>
      </c>
      <c r="G92" s="53">
        <v>27000</v>
      </c>
      <c r="H92" s="53"/>
      <c r="I92" s="41"/>
      <c r="K92" s="41"/>
      <c r="P92" s="41"/>
      <c r="Q92" s="41"/>
      <c r="R92" s="41"/>
      <c r="Z92" s="41"/>
      <c r="AA92" s="41"/>
      <c r="AB92" s="41"/>
    </row>
    <row r="93" spans="1:25" s="41" customFormat="1" ht="25.5">
      <c r="A93" s="55"/>
      <c r="B93" s="56" t="s">
        <v>131</v>
      </c>
      <c r="C93" s="57"/>
      <c r="D93" s="58">
        <f>D95+D94</f>
        <v>4000</v>
      </c>
      <c r="E93" s="58">
        <f>E95+E94</f>
        <v>0</v>
      </c>
      <c r="F93" s="58">
        <f>F95+F94</f>
        <v>4000</v>
      </c>
      <c r="G93" s="58">
        <f>G95+G94</f>
        <v>4000</v>
      </c>
      <c r="H93" s="58">
        <f>H95+H94</f>
        <v>0</v>
      </c>
      <c r="L93" s="4"/>
      <c r="M93" s="4"/>
      <c r="O93" s="4"/>
      <c r="Y93" s="4"/>
    </row>
    <row r="94" spans="1:28" s="62" customFormat="1" ht="12.75">
      <c r="A94" s="59">
        <v>1</v>
      </c>
      <c r="B94" s="59" t="s">
        <v>132</v>
      </c>
      <c r="C94" s="60" t="s">
        <v>133</v>
      </c>
      <c r="D94" s="25">
        <v>2000</v>
      </c>
      <c r="E94" s="25"/>
      <c r="F94" s="25">
        <f t="shared" si="1"/>
        <v>2000</v>
      </c>
      <c r="G94" s="25">
        <v>2000</v>
      </c>
      <c r="H94" s="61"/>
      <c r="I94" s="41"/>
      <c r="K94" s="41"/>
      <c r="L94" s="41"/>
      <c r="M94" s="41"/>
      <c r="O94" s="4"/>
      <c r="P94" s="41"/>
      <c r="Q94" s="41"/>
      <c r="R94" s="41"/>
      <c r="Y94" s="4"/>
      <c r="Z94" s="41"/>
      <c r="AA94" s="41"/>
      <c r="AB94" s="41"/>
    </row>
    <row r="95" spans="1:25" s="41" customFormat="1" ht="12.75">
      <c r="A95" s="63">
        <v>2</v>
      </c>
      <c r="B95" s="59" t="s">
        <v>134</v>
      </c>
      <c r="C95" s="60" t="s">
        <v>133</v>
      </c>
      <c r="D95" s="25">
        <v>2000</v>
      </c>
      <c r="E95" s="25"/>
      <c r="F95" s="25">
        <f t="shared" si="1"/>
        <v>2000</v>
      </c>
      <c r="G95" s="25">
        <v>2000</v>
      </c>
      <c r="H95" s="25"/>
      <c r="L95" s="62"/>
      <c r="M95" s="62"/>
      <c r="O95" s="4"/>
      <c r="Y95" s="4"/>
    </row>
    <row r="96" spans="1:25" s="41" customFormat="1" ht="12.75">
      <c r="A96" s="64"/>
      <c r="B96" s="48" t="s">
        <v>135</v>
      </c>
      <c r="C96" s="65"/>
      <c r="D96" s="17">
        <f>D97+D149</f>
        <v>37966000</v>
      </c>
      <c r="E96" s="17">
        <f>E97+E149</f>
        <v>997000</v>
      </c>
      <c r="F96" s="17">
        <f>F97+F149</f>
        <v>38963000</v>
      </c>
      <c r="G96" s="17">
        <f>G97+G149</f>
        <v>15178000</v>
      </c>
      <c r="H96" s="17">
        <f>H97+H149</f>
        <v>23785000</v>
      </c>
      <c r="O96" s="4"/>
      <c r="Y96" s="4"/>
    </row>
    <row r="97" spans="1:25" s="41" customFormat="1" ht="12.75">
      <c r="A97" s="66"/>
      <c r="B97" s="67" t="s">
        <v>136</v>
      </c>
      <c r="C97" s="66">
        <v>66</v>
      </c>
      <c r="D97" s="68">
        <f>SUM(D98:D148)</f>
        <v>31241000</v>
      </c>
      <c r="E97" s="68">
        <f>SUM(E98:E148)</f>
        <v>0</v>
      </c>
      <c r="F97" s="68">
        <f>SUM(F98:F148)</f>
        <v>31241000</v>
      </c>
      <c r="G97" s="68">
        <f>SUM(G98:G148)</f>
        <v>9634000</v>
      </c>
      <c r="H97" s="68">
        <f>SUM(H98:H148)</f>
        <v>21607000</v>
      </c>
      <c r="O97" s="4"/>
      <c r="Y97" s="4"/>
    </row>
    <row r="98" spans="1:25" s="41" customFormat="1" ht="25.5">
      <c r="A98" s="69">
        <v>1</v>
      </c>
      <c r="B98" s="59" t="s">
        <v>137</v>
      </c>
      <c r="C98" s="70" t="s">
        <v>138</v>
      </c>
      <c r="D98" s="25">
        <v>6000000</v>
      </c>
      <c r="E98" s="25"/>
      <c r="F98" s="25">
        <f aca="true" t="shared" si="2" ref="F98:F148">D98+E98</f>
        <v>6000000</v>
      </c>
      <c r="G98" s="25">
        <f>1500000</f>
        <v>1500000</v>
      </c>
      <c r="H98" s="71">
        <v>4500000</v>
      </c>
      <c r="O98" s="4"/>
      <c r="Y98" s="4"/>
    </row>
    <row r="99" spans="1:25" s="41" customFormat="1" ht="38.25">
      <c r="A99" s="69">
        <v>2</v>
      </c>
      <c r="B99" s="59" t="s">
        <v>139</v>
      </c>
      <c r="C99" s="70" t="s">
        <v>41</v>
      </c>
      <c r="D99" s="25">
        <v>94000</v>
      </c>
      <c r="E99" s="25"/>
      <c r="F99" s="25">
        <f t="shared" si="2"/>
        <v>94000</v>
      </c>
      <c r="G99" s="25">
        <v>94000</v>
      </c>
      <c r="H99" s="71">
        <v>0</v>
      </c>
      <c r="O99" s="4"/>
      <c r="Y99" s="4"/>
    </row>
    <row r="100" spans="1:25" s="41" customFormat="1" ht="38.25">
      <c r="A100" s="69">
        <v>3</v>
      </c>
      <c r="B100" s="59" t="s">
        <v>140</v>
      </c>
      <c r="C100" s="70" t="s">
        <v>41</v>
      </c>
      <c r="D100" s="25">
        <v>100000</v>
      </c>
      <c r="E100" s="25"/>
      <c r="F100" s="25">
        <f t="shared" si="2"/>
        <v>100000</v>
      </c>
      <c r="G100" s="25">
        <v>100000</v>
      </c>
      <c r="H100" s="71">
        <v>0</v>
      </c>
      <c r="O100" s="4"/>
      <c r="Y100" s="4"/>
    </row>
    <row r="101" spans="1:25" s="41" customFormat="1" ht="25.5">
      <c r="A101" s="69">
        <v>4</v>
      </c>
      <c r="B101" s="59" t="s">
        <v>141</v>
      </c>
      <c r="C101" s="70" t="s">
        <v>41</v>
      </c>
      <c r="D101" s="25">
        <v>100000</v>
      </c>
      <c r="E101" s="25"/>
      <c r="F101" s="25">
        <f t="shared" si="2"/>
        <v>100000</v>
      </c>
      <c r="G101" s="25">
        <v>100000</v>
      </c>
      <c r="H101" s="71">
        <v>0</v>
      </c>
      <c r="O101" s="4"/>
      <c r="Y101" s="4"/>
    </row>
    <row r="102" spans="1:25" s="41" customFormat="1" ht="38.25">
      <c r="A102" s="69">
        <v>5</v>
      </c>
      <c r="B102" s="59" t="s">
        <v>142</v>
      </c>
      <c r="C102" s="70" t="s">
        <v>41</v>
      </c>
      <c r="D102" s="25">
        <v>100000</v>
      </c>
      <c r="E102" s="25"/>
      <c r="F102" s="25">
        <f t="shared" si="2"/>
        <v>100000</v>
      </c>
      <c r="G102" s="25">
        <v>100000</v>
      </c>
      <c r="H102" s="71">
        <v>0</v>
      </c>
      <c r="O102" s="4"/>
      <c r="Y102" s="4"/>
    </row>
    <row r="103" spans="1:25" s="41" customFormat="1" ht="14.25" customHeight="1">
      <c r="A103" s="69">
        <v>6</v>
      </c>
      <c r="B103" s="59" t="s">
        <v>143</v>
      </c>
      <c r="C103" s="70" t="s">
        <v>138</v>
      </c>
      <c r="D103" s="25">
        <v>50000</v>
      </c>
      <c r="E103" s="25"/>
      <c r="F103" s="25">
        <f t="shared" si="2"/>
        <v>50000</v>
      </c>
      <c r="G103" s="25">
        <v>50000</v>
      </c>
      <c r="H103" s="71">
        <v>0</v>
      </c>
      <c r="O103" s="4"/>
      <c r="Y103" s="4"/>
    </row>
    <row r="104" spans="1:25" s="41" customFormat="1" ht="25.5">
      <c r="A104" s="69">
        <v>7</v>
      </c>
      <c r="B104" s="59" t="s">
        <v>144</v>
      </c>
      <c r="C104" s="70" t="s">
        <v>138</v>
      </c>
      <c r="D104" s="25">
        <v>50000</v>
      </c>
      <c r="E104" s="25"/>
      <c r="F104" s="25">
        <f t="shared" si="2"/>
        <v>50000</v>
      </c>
      <c r="G104" s="25">
        <v>50000</v>
      </c>
      <c r="H104" s="71">
        <v>0</v>
      </c>
      <c r="O104" s="4"/>
      <c r="Y104" s="4"/>
    </row>
    <row r="105" spans="1:25" s="41" customFormat="1" ht="12.75">
      <c r="A105" s="69">
        <v>8</v>
      </c>
      <c r="B105" s="59" t="s">
        <v>145</v>
      </c>
      <c r="C105" s="70" t="s">
        <v>138</v>
      </c>
      <c r="D105" s="25">
        <v>50000</v>
      </c>
      <c r="E105" s="25"/>
      <c r="F105" s="25">
        <f t="shared" si="2"/>
        <v>50000</v>
      </c>
      <c r="G105" s="25">
        <v>50000</v>
      </c>
      <c r="H105" s="71">
        <v>0</v>
      </c>
      <c r="O105" s="4"/>
      <c r="Y105" s="4"/>
    </row>
    <row r="106" spans="1:25" s="41" customFormat="1" ht="25.5">
      <c r="A106" s="69">
        <v>9</v>
      </c>
      <c r="B106" s="59" t="s">
        <v>146</v>
      </c>
      <c r="C106" s="70" t="s">
        <v>138</v>
      </c>
      <c r="D106" s="25">
        <v>20000</v>
      </c>
      <c r="E106" s="25"/>
      <c r="F106" s="25">
        <f t="shared" si="2"/>
        <v>20000</v>
      </c>
      <c r="G106" s="25">
        <v>20000</v>
      </c>
      <c r="H106" s="71">
        <v>0</v>
      </c>
      <c r="O106" s="4"/>
      <c r="Y106" s="4"/>
    </row>
    <row r="107" spans="1:25" s="41" customFormat="1" ht="12.75">
      <c r="A107" s="69">
        <v>10</v>
      </c>
      <c r="B107" s="59" t="s">
        <v>147</v>
      </c>
      <c r="C107" s="70" t="s">
        <v>41</v>
      </c>
      <c r="D107" s="25">
        <v>565000</v>
      </c>
      <c r="E107" s="25"/>
      <c r="F107" s="25">
        <f t="shared" si="2"/>
        <v>565000</v>
      </c>
      <c r="G107" s="25">
        <v>565000</v>
      </c>
      <c r="H107" s="71">
        <v>0</v>
      </c>
      <c r="O107" s="4"/>
      <c r="Y107" s="4"/>
    </row>
    <row r="108" spans="1:25" s="41" customFormat="1" ht="25.5">
      <c r="A108" s="69">
        <v>11</v>
      </c>
      <c r="B108" s="59" t="s">
        <v>148</v>
      </c>
      <c r="C108" s="70" t="s">
        <v>41</v>
      </c>
      <c r="D108" s="25">
        <v>950000</v>
      </c>
      <c r="E108" s="25"/>
      <c r="F108" s="25">
        <f t="shared" si="2"/>
        <v>950000</v>
      </c>
      <c r="G108" s="25">
        <v>950000</v>
      </c>
      <c r="H108" s="71">
        <v>0</v>
      </c>
      <c r="O108" s="4"/>
      <c r="Y108" s="4"/>
    </row>
    <row r="109" spans="1:25" s="41" customFormat="1" ht="25.5">
      <c r="A109" s="69">
        <v>12</v>
      </c>
      <c r="B109" s="59" t="s">
        <v>149</v>
      </c>
      <c r="C109" s="70" t="s">
        <v>41</v>
      </c>
      <c r="D109" s="25">
        <v>11111000</v>
      </c>
      <c r="E109" s="25"/>
      <c r="F109" s="25">
        <f t="shared" si="2"/>
        <v>11111000</v>
      </c>
      <c r="G109" s="25">
        <f>1111000</f>
        <v>1111000</v>
      </c>
      <c r="H109" s="71">
        <v>10000000</v>
      </c>
      <c r="O109" s="4"/>
      <c r="Y109" s="4"/>
    </row>
    <row r="110" spans="1:25" s="41" customFormat="1" ht="25.5">
      <c r="A110" s="69">
        <v>13</v>
      </c>
      <c r="B110" s="59" t="s">
        <v>150</v>
      </c>
      <c r="C110" s="70" t="s">
        <v>41</v>
      </c>
      <c r="D110" s="25">
        <v>680000</v>
      </c>
      <c r="E110" s="25"/>
      <c r="F110" s="25">
        <f t="shared" si="2"/>
        <v>680000</v>
      </c>
      <c r="G110" s="25">
        <v>680000</v>
      </c>
      <c r="H110" s="71">
        <v>0</v>
      </c>
      <c r="O110" s="4"/>
      <c r="Y110" s="4"/>
    </row>
    <row r="111" spans="1:25" s="41" customFormat="1" ht="12.75">
      <c r="A111" s="69">
        <v>14</v>
      </c>
      <c r="B111" s="59" t="s">
        <v>151</v>
      </c>
      <c r="C111" s="70" t="s">
        <v>41</v>
      </c>
      <c r="D111" s="25">
        <v>805000</v>
      </c>
      <c r="E111" s="25"/>
      <c r="F111" s="25">
        <f t="shared" si="2"/>
        <v>805000</v>
      </c>
      <c r="G111" s="25">
        <v>805000</v>
      </c>
      <c r="H111" s="71">
        <v>0</v>
      </c>
      <c r="O111" s="4"/>
      <c r="Y111" s="4"/>
    </row>
    <row r="112" spans="1:25" s="41" customFormat="1" ht="25.5">
      <c r="A112" s="69">
        <v>15</v>
      </c>
      <c r="B112" s="59" t="s">
        <v>152</v>
      </c>
      <c r="C112" s="70" t="s">
        <v>41</v>
      </c>
      <c r="D112" s="25">
        <v>805000</v>
      </c>
      <c r="E112" s="25"/>
      <c r="F112" s="25">
        <f t="shared" si="2"/>
        <v>805000</v>
      </c>
      <c r="G112" s="25">
        <v>805000</v>
      </c>
      <c r="H112" s="71">
        <v>0</v>
      </c>
      <c r="O112" s="4"/>
      <c r="Y112" s="4"/>
    </row>
    <row r="113" spans="1:25" s="41" customFormat="1" ht="12.75">
      <c r="A113" s="69">
        <v>16</v>
      </c>
      <c r="B113" s="59" t="s">
        <v>153</v>
      </c>
      <c r="C113" s="70" t="s">
        <v>41</v>
      </c>
      <c r="D113" s="25">
        <v>100000</v>
      </c>
      <c r="E113" s="25"/>
      <c r="F113" s="25">
        <f t="shared" si="2"/>
        <v>100000</v>
      </c>
      <c r="G113" s="25">
        <v>100000</v>
      </c>
      <c r="H113" s="71">
        <v>0</v>
      </c>
      <c r="O113" s="4"/>
      <c r="Y113" s="4"/>
    </row>
    <row r="114" spans="1:25" s="41" customFormat="1" ht="12.75">
      <c r="A114" s="69">
        <v>17</v>
      </c>
      <c r="B114" s="59" t="s">
        <v>154</v>
      </c>
      <c r="C114" s="70" t="s">
        <v>41</v>
      </c>
      <c r="D114" s="25">
        <v>470000</v>
      </c>
      <c r="E114" s="25"/>
      <c r="F114" s="25">
        <f t="shared" si="2"/>
        <v>470000</v>
      </c>
      <c r="G114" s="25"/>
      <c r="H114" s="71">
        <v>470000</v>
      </c>
      <c r="O114" s="4"/>
      <c r="Y114" s="4"/>
    </row>
    <row r="115" spans="1:25" s="41" customFormat="1" ht="12.75">
      <c r="A115" s="69">
        <v>18</v>
      </c>
      <c r="B115" s="59" t="s">
        <v>155</v>
      </c>
      <c r="C115" s="70" t="s">
        <v>41</v>
      </c>
      <c r="D115" s="25">
        <v>118000</v>
      </c>
      <c r="E115" s="25"/>
      <c r="F115" s="25">
        <f t="shared" si="2"/>
        <v>118000</v>
      </c>
      <c r="G115" s="25"/>
      <c r="H115" s="71">
        <v>118000</v>
      </c>
      <c r="O115" s="4"/>
      <c r="Y115" s="4"/>
    </row>
    <row r="116" spans="1:25" s="41" customFormat="1" ht="12.75">
      <c r="A116" s="69">
        <v>19</v>
      </c>
      <c r="B116" s="59" t="s">
        <v>156</v>
      </c>
      <c r="C116" s="70" t="s">
        <v>41</v>
      </c>
      <c r="D116" s="25">
        <v>400000</v>
      </c>
      <c r="E116" s="25"/>
      <c r="F116" s="25">
        <f t="shared" si="2"/>
        <v>400000</v>
      </c>
      <c r="G116" s="25">
        <v>14000</v>
      </c>
      <c r="H116" s="71">
        <v>386000</v>
      </c>
      <c r="O116" s="4"/>
      <c r="Y116" s="4"/>
    </row>
    <row r="117" spans="1:25" s="41" customFormat="1" ht="12.75">
      <c r="A117" s="69">
        <v>20</v>
      </c>
      <c r="B117" s="59" t="s">
        <v>157</v>
      </c>
      <c r="C117" s="70" t="s">
        <v>41</v>
      </c>
      <c r="D117" s="25">
        <v>160000</v>
      </c>
      <c r="E117" s="25"/>
      <c r="F117" s="25">
        <f t="shared" si="2"/>
        <v>160000</v>
      </c>
      <c r="G117" s="25"/>
      <c r="H117" s="71">
        <v>160000</v>
      </c>
      <c r="O117" s="4"/>
      <c r="Y117" s="4"/>
    </row>
    <row r="118" spans="1:25" s="41" customFormat="1" ht="12.75">
      <c r="A118" s="69">
        <v>21</v>
      </c>
      <c r="B118" s="59" t="s">
        <v>158</v>
      </c>
      <c r="C118" s="70" t="s">
        <v>41</v>
      </c>
      <c r="D118" s="25">
        <v>200000</v>
      </c>
      <c r="E118" s="25"/>
      <c r="F118" s="25">
        <f t="shared" si="2"/>
        <v>200000</v>
      </c>
      <c r="G118" s="25">
        <v>200000</v>
      </c>
      <c r="H118" s="71">
        <v>0</v>
      </c>
      <c r="O118" s="4"/>
      <c r="Y118" s="4"/>
    </row>
    <row r="119" spans="1:25" s="41" customFormat="1" ht="12.75">
      <c r="A119" s="69">
        <v>22</v>
      </c>
      <c r="B119" s="59" t="s">
        <v>159</v>
      </c>
      <c r="C119" s="70" t="s">
        <v>41</v>
      </c>
      <c r="D119" s="25">
        <v>500000</v>
      </c>
      <c r="E119" s="25"/>
      <c r="F119" s="25">
        <f t="shared" si="2"/>
        <v>500000</v>
      </c>
      <c r="G119" s="25">
        <v>500000</v>
      </c>
      <c r="H119" s="71">
        <v>0</v>
      </c>
      <c r="O119" s="4"/>
      <c r="Y119" s="4"/>
    </row>
    <row r="120" spans="1:25" s="41" customFormat="1" ht="12.75">
      <c r="A120" s="69">
        <v>23</v>
      </c>
      <c r="B120" s="59" t="s">
        <v>160</v>
      </c>
      <c r="C120" s="70" t="s">
        <v>41</v>
      </c>
      <c r="D120" s="25">
        <v>200000</v>
      </c>
      <c r="E120" s="25"/>
      <c r="F120" s="25">
        <f t="shared" si="2"/>
        <v>200000</v>
      </c>
      <c r="G120" s="25">
        <v>200000</v>
      </c>
      <c r="H120" s="71">
        <v>0</v>
      </c>
      <c r="O120" s="4"/>
      <c r="Y120" s="4"/>
    </row>
    <row r="121" spans="1:25" s="41" customFormat="1" ht="12.75">
      <c r="A121" s="69">
        <v>24</v>
      </c>
      <c r="B121" s="59" t="s">
        <v>161</v>
      </c>
      <c r="C121" s="70" t="s">
        <v>41</v>
      </c>
      <c r="D121" s="25">
        <v>50000</v>
      </c>
      <c r="E121" s="25"/>
      <c r="F121" s="25">
        <f t="shared" si="2"/>
        <v>50000</v>
      </c>
      <c r="G121" s="25">
        <v>50000</v>
      </c>
      <c r="H121" s="71">
        <v>0</v>
      </c>
      <c r="O121" s="4"/>
      <c r="Y121" s="4"/>
    </row>
    <row r="122" spans="1:25" s="41" customFormat="1" ht="12.75">
      <c r="A122" s="69">
        <v>25</v>
      </c>
      <c r="B122" s="59" t="s">
        <v>162</v>
      </c>
      <c r="C122" s="70" t="s">
        <v>41</v>
      </c>
      <c r="D122" s="25">
        <v>120000</v>
      </c>
      <c r="E122" s="25"/>
      <c r="F122" s="25">
        <f t="shared" si="2"/>
        <v>120000</v>
      </c>
      <c r="G122" s="25">
        <v>120000</v>
      </c>
      <c r="H122" s="71">
        <v>0</v>
      </c>
      <c r="O122" s="4"/>
      <c r="Y122" s="4"/>
    </row>
    <row r="123" spans="1:25" s="41" customFormat="1" ht="12.75">
      <c r="A123" s="69">
        <v>26</v>
      </c>
      <c r="B123" s="59" t="s">
        <v>163</v>
      </c>
      <c r="C123" s="70" t="s">
        <v>41</v>
      </c>
      <c r="D123" s="25">
        <v>103000</v>
      </c>
      <c r="E123" s="25"/>
      <c r="F123" s="25">
        <f t="shared" si="2"/>
        <v>103000</v>
      </c>
      <c r="G123" s="25">
        <v>6000</v>
      </c>
      <c r="H123" s="71">
        <v>97000</v>
      </c>
      <c r="O123" s="4"/>
      <c r="Y123" s="4"/>
    </row>
    <row r="124" spans="1:25" s="41" customFormat="1" ht="12.75">
      <c r="A124" s="69">
        <v>27</v>
      </c>
      <c r="B124" s="59" t="s">
        <v>164</v>
      </c>
      <c r="C124" s="70" t="s">
        <v>41</v>
      </c>
      <c r="D124" s="25">
        <v>650000</v>
      </c>
      <c r="E124" s="25"/>
      <c r="F124" s="25">
        <f t="shared" si="2"/>
        <v>650000</v>
      </c>
      <c r="G124" s="25"/>
      <c r="H124" s="71">
        <v>650000</v>
      </c>
      <c r="O124" s="4"/>
      <c r="Y124" s="4"/>
    </row>
    <row r="125" spans="1:25" s="41" customFormat="1" ht="12.75">
      <c r="A125" s="69">
        <v>28</v>
      </c>
      <c r="B125" s="59" t="s">
        <v>165</v>
      </c>
      <c r="C125" s="70" t="s">
        <v>41</v>
      </c>
      <c r="D125" s="25">
        <v>150000</v>
      </c>
      <c r="E125" s="25"/>
      <c r="F125" s="25">
        <f t="shared" si="2"/>
        <v>150000</v>
      </c>
      <c r="G125" s="25"/>
      <c r="H125" s="71">
        <v>150000</v>
      </c>
      <c r="O125" s="4"/>
      <c r="Y125" s="4"/>
    </row>
    <row r="126" spans="1:25" s="41" customFormat="1" ht="12.75">
      <c r="A126" s="69">
        <v>29</v>
      </c>
      <c r="B126" s="59" t="s">
        <v>166</v>
      </c>
      <c r="C126" s="70" t="s">
        <v>41</v>
      </c>
      <c r="D126" s="25">
        <v>100000</v>
      </c>
      <c r="E126" s="25"/>
      <c r="F126" s="25">
        <f t="shared" si="2"/>
        <v>100000</v>
      </c>
      <c r="G126" s="25"/>
      <c r="H126" s="71">
        <v>100000</v>
      </c>
      <c r="O126" s="4"/>
      <c r="Y126" s="4"/>
    </row>
    <row r="127" spans="1:25" s="41" customFormat="1" ht="12.75">
      <c r="A127" s="69">
        <v>30</v>
      </c>
      <c r="B127" s="59" t="s">
        <v>167</v>
      </c>
      <c r="C127" s="70" t="s">
        <v>41</v>
      </c>
      <c r="D127" s="25">
        <v>100000</v>
      </c>
      <c r="E127" s="25"/>
      <c r="F127" s="25">
        <f t="shared" si="2"/>
        <v>100000</v>
      </c>
      <c r="G127" s="25"/>
      <c r="H127" s="71">
        <v>100000</v>
      </c>
      <c r="O127" s="4"/>
      <c r="Y127" s="4"/>
    </row>
    <row r="128" spans="1:25" s="41" customFormat="1" ht="12.75">
      <c r="A128" s="69">
        <v>31</v>
      </c>
      <c r="B128" s="59" t="s">
        <v>168</v>
      </c>
      <c r="C128" s="70" t="s">
        <v>41</v>
      </c>
      <c r="D128" s="25">
        <v>230000</v>
      </c>
      <c r="E128" s="25"/>
      <c r="F128" s="25">
        <f t="shared" si="2"/>
        <v>230000</v>
      </c>
      <c r="G128" s="25"/>
      <c r="H128" s="71">
        <v>230000</v>
      </c>
      <c r="O128" s="4"/>
      <c r="Y128" s="4"/>
    </row>
    <row r="129" spans="1:25" s="41" customFormat="1" ht="12.75">
      <c r="A129" s="69">
        <v>32</v>
      </c>
      <c r="B129" s="59" t="s">
        <v>169</v>
      </c>
      <c r="C129" s="70" t="s">
        <v>41</v>
      </c>
      <c r="D129" s="25">
        <v>320000</v>
      </c>
      <c r="E129" s="25"/>
      <c r="F129" s="25">
        <f t="shared" si="2"/>
        <v>320000</v>
      </c>
      <c r="G129" s="25"/>
      <c r="H129" s="71">
        <v>320000</v>
      </c>
      <c r="O129" s="4"/>
      <c r="Y129" s="4"/>
    </row>
    <row r="130" spans="1:25" s="41" customFormat="1" ht="25.5">
      <c r="A130" s="69">
        <v>33</v>
      </c>
      <c r="B130" s="59" t="s">
        <v>170</v>
      </c>
      <c r="C130" s="70" t="s">
        <v>41</v>
      </c>
      <c r="D130" s="25">
        <v>375000</v>
      </c>
      <c r="E130" s="25"/>
      <c r="F130" s="25">
        <f t="shared" si="2"/>
        <v>375000</v>
      </c>
      <c r="G130" s="25"/>
      <c r="H130" s="71">
        <v>375000</v>
      </c>
      <c r="O130" s="4"/>
      <c r="Y130" s="4"/>
    </row>
    <row r="131" spans="1:25" s="41" customFormat="1" ht="12.75">
      <c r="A131" s="69">
        <v>34</v>
      </c>
      <c r="B131" s="59" t="s">
        <v>171</v>
      </c>
      <c r="C131" s="70" t="s">
        <v>41</v>
      </c>
      <c r="D131" s="25">
        <v>375000</v>
      </c>
      <c r="E131" s="25"/>
      <c r="F131" s="25">
        <f t="shared" si="2"/>
        <v>375000</v>
      </c>
      <c r="G131" s="25"/>
      <c r="H131" s="71">
        <v>375000</v>
      </c>
      <c r="O131" s="4"/>
      <c r="Y131" s="4"/>
    </row>
    <row r="132" spans="1:25" s="41" customFormat="1" ht="51">
      <c r="A132" s="69">
        <v>35</v>
      </c>
      <c r="B132" s="59" t="s">
        <v>327</v>
      </c>
      <c r="C132" s="70" t="s">
        <v>41</v>
      </c>
      <c r="D132" s="25">
        <v>1480000</v>
      </c>
      <c r="E132" s="25"/>
      <c r="F132" s="25">
        <f t="shared" si="2"/>
        <v>1480000</v>
      </c>
      <c r="G132" s="25">
        <f>634000-430000</f>
        <v>204000</v>
      </c>
      <c r="H132" s="71">
        <v>1276000</v>
      </c>
      <c r="O132" s="4"/>
      <c r="Y132" s="4"/>
    </row>
    <row r="133" spans="1:25" s="41" customFormat="1" ht="63.75">
      <c r="A133" s="69">
        <v>36</v>
      </c>
      <c r="B133" s="59" t="s">
        <v>328</v>
      </c>
      <c r="C133" s="70" t="s">
        <v>41</v>
      </c>
      <c r="D133" s="25">
        <v>780000</v>
      </c>
      <c r="E133" s="25"/>
      <c r="F133" s="25">
        <f t="shared" si="2"/>
        <v>780000</v>
      </c>
      <c r="G133" s="25">
        <v>78000</v>
      </c>
      <c r="H133" s="71">
        <v>702000</v>
      </c>
      <c r="O133" s="4"/>
      <c r="Y133" s="4"/>
    </row>
    <row r="134" spans="1:28" s="111" customFormat="1" ht="12.75">
      <c r="A134" s="69">
        <v>37</v>
      </c>
      <c r="B134" s="110" t="s">
        <v>172</v>
      </c>
      <c r="C134" s="70" t="s">
        <v>41</v>
      </c>
      <c r="D134" s="71">
        <v>260000</v>
      </c>
      <c r="E134" s="71"/>
      <c r="F134" s="71">
        <f t="shared" si="2"/>
        <v>260000</v>
      </c>
      <c r="G134" s="71"/>
      <c r="H134" s="71">
        <v>260000</v>
      </c>
      <c r="I134" s="41"/>
      <c r="K134" s="41"/>
      <c r="L134" s="41"/>
      <c r="M134" s="41"/>
      <c r="N134" s="41"/>
      <c r="O134" s="4"/>
      <c r="P134" s="41"/>
      <c r="Q134" s="41"/>
      <c r="R134" s="41"/>
      <c r="Y134" s="4"/>
      <c r="Z134" s="41"/>
      <c r="AA134" s="41"/>
      <c r="AB134" s="41"/>
    </row>
    <row r="135" spans="1:25" s="41" customFormat="1" ht="12.75">
      <c r="A135" s="69">
        <v>38</v>
      </c>
      <c r="B135" s="59" t="s">
        <v>173</v>
      </c>
      <c r="C135" s="70" t="s">
        <v>41</v>
      </c>
      <c r="D135" s="25">
        <v>395000</v>
      </c>
      <c r="E135" s="25"/>
      <c r="F135" s="25">
        <f t="shared" si="2"/>
        <v>395000</v>
      </c>
      <c r="G135" s="25"/>
      <c r="H135" s="71">
        <v>395000</v>
      </c>
      <c r="K135" s="111"/>
      <c r="L135" s="111"/>
      <c r="M135" s="111"/>
      <c r="N135" s="111"/>
      <c r="O135" s="4"/>
      <c r="Y135" s="4"/>
    </row>
    <row r="136" spans="1:25" s="41" customFormat="1" ht="25.5">
      <c r="A136" s="69">
        <v>39</v>
      </c>
      <c r="B136" s="59" t="s">
        <v>174</v>
      </c>
      <c r="C136" s="70" t="s">
        <v>41</v>
      </c>
      <c r="D136" s="25">
        <v>85000</v>
      </c>
      <c r="E136" s="25"/>
      <c r="F136" s="25">
        <f t="shared" si="2"/>
        <v>85000</v>
      </c>
      <c r="G136" s="25"/>
      <c r="H136" s="71">
        <v>85000</v>
      </c>
      <c r="O136" s="4"/>
      <c r="Y136" s="4"/>
    </row>
    <row r="137" spans="1:25" s="41" customFormat="1" ht="38.25">
      <c r="A137" s="69">
        <v>40</v>
      </c>
      <c r="B137" s="59" t="s">
        <v>175</v>
      </c>
      <c r="C137" s="70" t="s">
        <v>41</v>
      </c>
      <c r="D137" s="25">
        <v>140000</v>
      </c>
      <c r="E137" s="25"/>
      <c r="F137" s="25">
        <f t="shared" si="2"/>
        <v>140000</v>
      </c>
      <c r="G137" s="25">
        <v>140000</v>
      </c>
      <c r="H137" s="71">
        <v>0</v>
      </c>
      <c r="O137" s="4"/>
      <c r="Y137" s="4"/>
    </row>
    <row r="138" spans="1:25" s="41" customFormat="1" ht="12.75">
      <c r="A138" s="69">
        <v>41</v>
      </c>
      <c r="B138" s="59" t="s">
        <v>176</v>
      </c>
      <c r="C138" s="70" t="s">
        <v>41</v>
      </c>
      <c r="D138" s="25">
        <v>120000</v>
      </c>
      <c r="E138" s="25"/>
      <c r="F138" s="25">
        <f t="shared" si="2"/>
        <v>120000</v>
      </c>
      <c r="G138" s="25">
        <v>120000</v>
      </c>
      <c r="H138" s="71">
        <v>0</v>
      </c>
      <c r="O138" s="4"/>
      <c r="Y138" s="4"/>
    </row>
    <row r="139" spans="1:25" s="41" customFormat="1" ht="25.5">
      <c r="A139" s="69">
        <v>42</v>
      </c>
      <c r="B139" s="59" t="s">
        <v>177</v>
      </c>
      <c r="C139" s="70" t="s">
        <v>41</v>
      </c>
      <c r="D139" s="25">
        <v>35000</v>
      </c>
      <c r="E139" s="25"/>
      <c r="F139" s="25">
        <f t="shared" si="2"/>
        <v>35000</v>
      </c>
      <c r="G139" s="25">
        <v>35000</v>
      </c>
      <c r="H139" s="71">
        <v>0</v>
      </c>
      <c r="O139" s="4"/>
      <c r="Y139" s="4"/>
    </row>
    <row r="140" spans="1:25" s="41" customFormat="1" ht="25.5">
      <c r="A140" s="69">
        <v>43</v>
      </c>
      <c r="B140" s="59" t="s">
        <v>178</v>
      </c>
      <c r="C140" s="70" t="s">
        <v>41</v>
      </c>
      <c r="D140" s="25">
        <v>25000</v>
      </c>
      <c r="E140" s="25"/>
      <c r="F140" s="25">
        <f t="shared" si="2"/>
        <v>25000</v>
      </c>
      <c r="G140" s="25">
        <v>25000</v>
      </c>
      <c r="H140" s="71">
        <v>0</v>
      </c>
      <c r="O140" s="4"/>
      <c r="Y140" s="4"/>
    </row>
    <row r="141" spans="1:25" s="41" customFormat="1" ht="25.5">
      <c r="A141" s="69">
        <v>44</v>
      </c>
      <c r="B141" s="59" t="s">
        <v>179</v>
      </c>
      <c r="C141" s="70" t="s">
        <v>41</v>
      </c>
      <c r="D141" s="25">
        <v>25000</v>
      </c>
      <c r="E141" s="25"/>
      <c r="F141" s="25">
        <f t="shared" si="2"/>
        <v>25000</v>
      </c>
      <c r="G141" s="25">
        <v>25000</v>
      </c>
      <c r="H141" s="71">
        <v>0</v>
      </c>
      <c r="O141" s="4"/>
      <c r="Y141" s="4"/>
    </row>
    <row r="142" spans="1:25" s="41" customFormat="1" ht="12.75">
      <c r="A142" s="69">
        <v>45</v>
      </c>
      <c r="B142" s="59" t="s">
        <v>180</v>
      </c>
      <c r="C142" s="70" t="s">
        <v>41</v>
      </c>
      <c r="D142" s="25">
        <v>25000</v>
      </c>
      <c r="E142" s="25"/>
      <c r="F142" s="25">
        <f t="shared" si="2"/>
        <v>25000</v>
      </c>
      <c r="G142" s="25">
        <v>25000</v>
      </c>
      <c r="H142" s="71">
        <v>0</v>
      </c>
      <c r="O142" s="4"/>
      <c r="Y142" s="4"/>
    </row>
    <row r="143" spans="1:25" s="41" customFormat="1" ht="12.75">
      <c r="A143" s="69">
        <v>46</v>
      </c>
      <c r="B143" s="59" t="s">
        <v>181</v>
      </c>
      <c r="C143" s="70" t="s">
        <v>41</v>
      </c>
      <c r="D143" s="25">
        <v>25000</v>
      </c>
      <c r="E143" s="25"/>
      <c r="F143" s="25">
        <f t="shared" si="2"/>
        <v>25000</v>
      </c>
      <c r="G143" s="25">
        <v>25000</v>
      </c>
      <c r="H143" s="71">
        <v>0</v>
      </c>
      <c r="O143" s="4"/>
      <c r="Y143" s="4"/>
    </row>
    <row r="144" spans="1:25" s="41" customFormat="1" ht="12.75">
      <c r="A144" s="69">
        <v>47</v>
      </c>
      <c r="B144" s="59" t="s">
        <v>182</v>
      </c>
      <c r="C144" s="70" t="s">
        <v>41</v>
      </c>
      <c r="D144" s="25">
        <v>5000</v>
      </c>
      <c r="E144" s="25"/>
      <c r="F144" s="25">
        <f t="shared" si="2"/>
        <v>5000</v>
      </c>
      <c r="G144" s="25">
        <v>5000</v>
      </c>
      <c r="H144" s="71">
        <v>0</v>
      </c>
      <c r="O144" s="4"/>
      <c r="Y144" s="4"/>
    </row>
    <row r="145" spans="1:25" s="41" customFormat="1" ht="12.75">
      <c r="A145" s="69">
        <v>48</v>
      </c>
      <c r="B145" s="59" t="s">
        <v>183</v>
      </c>
      <c r="C145" s="70" t="s">
        <v>41</v>
      </c>
      <c r="D145" s="25">
        <v>430000</v>
      </c>
      <c r="E145" s="25"/>
      <c r="F145" s="25">
        <f t="shared" si="2"/>
        <v>430000</v>
      </c>
      <c r="G145" s="25">
        <v>430000</v>
      </c>
      <c r="H145" s="71">
        <v>0</v>
      </c>
      <c r="O145" s="4"/>
      <c r="Y145" s="4"/>
    </row>
    <row r="146" spans="1:25" s="41" customFormat="1" ht="51">
      <c r="A146" s="69">
        <v>49</v>
      </c>
      <c r="B146" s="59" t="s">
        <v>329</v>
      </c>
      <c r="C146" s="70" t="s">
        <v>41</v>
      </c>
      <c r="D146" s="25">
        <v>656000</v>
      </c>
      <c r="E146" s="25"/>
      <c r="F146" s="25">
        <f t="shared" si="2"/>
        <v>656000</v>
      </c>
      <c r="G146" s="25">
        <v>311000</v>
      </c>
      <c r="H146" s="71">
        <v>345000</v>
      </c>
      <c r="O146" s="4"/>
      <c r="Y146" s="4"/>
    </row>
    <row r="147" spans="1:25" s="41" customFormat="1" ht="12.75">
      <c r="A147" s="69">
        <v>50</v>
      </c>
      <c r="B147" s="59" t="s">
        <v>326</v>
      </c>
      <c r="C147" s="70" t="s">
        <v>41</v>
      </c>
      <c r="D147" s="25">
        <v>405000</v>
      </c>
      <c r="E147" s="25"/>
      <c r="F147" s="25">
        <f t="shared" si="2"/>
        <v>405000</v>
      </c>
      <c r="G147" s="25">
        <v>41000</v>
      </c>
      <c r="H147" s="71">
        <v>364000</v>
      </c>
      <c r="O147" s="4"/>
      <c r="Y147" s="4"/>
    </row>
    <row r="148" spans="1:25" s="41" customFormat="1" ht="12.75">
      <c r="A148" s="69">
        <v>51</v>
      </c>
      <c r="B148" s="59" t="s">
        <v>330</v>
      </c>
      <c r="C148" s="70" t="s">
        <v>41</v>
      </c>
      <c r="D148" s="25">
        <v>149000</v>
      </c>
      <c r="E148" s="25"/>
      <c r="F148" s="25">
        <f t="shared" si="2"/>
        <v>149000</v>
      </c>
      <c r="G148" s="25"/>
      <c r="H148" s="71">
        <v>149000</v>
      </c>
      <c r="O148" s="4"/>
      <c r="Y148" s="4"/>
    </row>
    <row r="149" spans="1:25" s="41" customFormat="1" ht="12.75">
      <c r="A149" s="72"/>
      <c r="B149" s="67" t="s">
        <v>184</v>
      </c>
      <c r="C149" s="73">
        <v>66</v>
      </c>
      <c r="D149" s="68">
        <f>SUM(D150:D176)</f>
        <v>6725000</v>
      </c>
      <c r="E149" s="68">
        <f>SUM(E150:E176)</f>
        <v>997000</v>
      </c>
      <c r="F149" s="68">
        <f>SUM(F150:F176)</f>
        <v>7722000</v>
      </c>
      <c r="G149" s="68">
        <f>SUM(G150:G176)</f>
        <v>5544000</v>
      </c>
      <c r="H149" s="68">
        <f>SUM(H150:H176)</f>
        <v>2178000</v>
      </c>
      <c r="O149" s="4"/>
      <c r="Y149" s="4"/>
    </row>
    <row r="150" spans="1:25" s="41" customFormat="1" ht="25.5">
      <c r="A150" s="74">
        <v>1</v>
      </c>
      <c r="B150" s="59" t="s">
        <v>185</v>
      </c>
      <c r="C150" s="75" t="s">
        <v>41</v>
      </c>
      <c r="D150" s="76">
        <v>4700000</v>
      </c>
      <c r="E150" s="76"/>
      <c r="F150" s="25">
        <f aca="true" t="shared" si="3" ref="F150:F176">D150+E150</f>
        <v>4700000</v>
      </c>
      <c r="G150" s="76">
        <v>4700000</v>
      </c>
      <c r="H150" s="76"/>
      <c r="O150" s="4"/>
      <c r="Y150" s="4"/>
    </row>
    <row r="151" spans="1:25" s="41" customFormat="1" ht="12.75">
      <c r="A151" s="74" t="s">
        <v>112</v>
      </c>
      <c r="B151" s="59" t="s">
        <v>186</v>
      </c>
      <c r="C151" s="75" t="s">
        <v>41</v>
      </c>
      <c r="D151" s="76">
        <v>180000</v>
      </c>
      <c r="E151" s="76"/>
      <c r="F151" s="25">
        <f t="shared" si="3"/>
        <v>180000</v>
      </c>
      <c r="G151" s="76">
        <v>180000</v>
      </c>
      <c r="H151" s="76"/>
      <c r="O151" s="4"/>
      <c r="Y151" s="4"/>
    </row>
    <row r="152" spans="1:25" s="41" customFormat="1" ht="12.75">
      <c r="A152" s="74" t="s">
        <v>114</v>
      </c>
      <c r="B152" s="59" t="s">
        <v>187</v>
      </c>
      <c r="C152" s="75" t="s">
        <v>41</v>
      </c>
      <c r="D152" s="76">
        <v>260000</v>
      </c>
      <c r="E152" s="76"/>
      <c r="F152" s="25">
        <f t="shared" si="3"/>
        <v>260000</v>
      </c>
      <c r="G152" s="76">
        <v>260000</v>
      </c>
      <c r="H152" s="76"/>
      <c r="O152" s="4"/>
      <c r="Y152" s="4"/>
    </row>
    <row r="153" spans="1:25" s="41" customFormat="1" ht="12.75">
      <c r="A153" s="74" t="s">
        <v>116</v>
      </c>
      <c r="B153" s="59" t="s">
        <v>188</v>
      </c>
      <c r="C153" s="75" t="s">
        <v>41</v>
      </c>
      <c r="D153" s="76">
        <v>180000</v>
      </c>
      <c r="E153" s="76"/>
      <c r="F153" s="25">
        <f t="shared" si="3"/>
        <v>180000</v>
      </c>
      <c r="G153" s="76">
        <v>180000</v>
      </c>
      <c r="H153" s="76"/>
      <c r="O153" s="4"/>
      <c r="Y153" s="4"/>
    </row>
    <row r="154" spans="1:25" s="41" customFormat="1" ht="12.75">
      <c r="A154" s="74" t="s">
        <v>119</v>
      </c>
      <c r="B154" s="59" t="s">
        <v>189</v>
      </c>
      <c r="C154" s="75" t="s">
        <v>41</v>
      </c>
      <c r="D154" s="76">
        <v>112000</v>
      </c>
      <c r="E154" s="76"/>
      <c r="F154" s="25">
        <f t="shared" si="3"/>
        <v>112000</v>
      </c>
      <c r="G154" s="76">
        <v>112000</v>
      </c>
      <c r="H154" s="76"/>
      <c r="O154" s="4"/>
      <c r="Y154" s="4"/>
    </row>
    <row r="155" spans="1:25" s="41" customFormat="1" ht="12.75">
      <c r="A155" s="74" t="s">
        <v>121</v>
      </c>
      <c r="B155" s="59" t="s">
        <v>190</v>
      </c>
      <c r="C155" s="75" t="s">
        <v>41</v>
      </c>
      <c r="D155" s="76">
        <v>70000</v>
      </c>
      <c r="E155" s="76"/>
      <c r="F155" s="25">
        <f t="shared" si="3"/>
        <v>70000</v>
      </c>
      <c r="G155" s="76"/>
      <c r="H155" s="76">
        <v>70000</v>
      </c>
      <c r="O155" s="4"/>
      <c r="Y155" s="4"/>
    </row>
    <row r="156" spans="1:25" s="41" customFormat="1" ht="12.75">
      <c r="A156" s="74" t="s">
        <v>123</v>
      </c>
      <c r="B156" s="59" t="s">
        <v>191</v>
      </c>
      <c r="C156" s="75" t="s">
        <v>41</v>
      </c>
      <c r="D156" s="76">
        <v>80000</v>
      </c>
      <c r="E156" s="76">
        <v>25000</v>
      </c>
      <c r="F156" s="25">
        <f t="shared" si="3"/>
        <v>105000</v>
      </c>
      <c r="G156" s="76"/>
      <c r="H156" s="76">
        <v>105000</v>
      </c>
      <c r="O156" s="4"/>
      <c r="Y156" s="4"/>
    </row>
    <row r="157" spans="1:25" s="41" customFormat="1" ht="12.75">
      <c r="A157" s="74" t="s">
        <v>125</v>
      </c>
      <c r="B157" s="59" t="s">
        <v>192</v>
      </c>
      <c r="C157" s="75" t="s">
        <v>41</v>
      </c>
      <c r="D157" s="76">
        <v>25000</v>
      </c>
      <c r="E157" s="76"/>
      <c r="F157" s="25">
        <f t="shared" si="3"/>
        <v>25000</v>
      </c>
      <c r="G157" s="76">
        <v>3000</v>
      </c>
      <c r="H157" s="76">
        <v>22000</v>
      </c>
      <c r="O157" s="4"/>
      <c r="Y157" s="4"/>
    </row>
    <row r="158" spans="1:25" s="41" customFormat="1" ht="12.75">
      <c r="A158" s="74" t="s">
        <v>127</v>
      </c>
      <c r="B158" s="59" t="s">
        <v>193</v>
      </c>
      <c r="C158" s="75" t="s">
        <v>41</v>
      </c>
      <c r="D158" s="76">
        <v>10000</v>
      </c>
      <c r="E158" s="76"/>
      <c r="F158" s="25">
        <f t="shared" si="3"/>
        <v>10000</v>
      </c>
      <c r="G158" s="76"/>
      <c r="H158" s="76">
        <v>10000</v>
      </c>
      <c r="O158" s="4"/>
      <c r="Y158" s="4"/>
    </row>
    <row r="159" spans="1:25" s="41" customFormat="1" ht="12.75">
      <c r="A159" s="74" t="s">
        <v>194</v>
      </c>
      <c r="B159" s="59" t="s">
        <v>195</v>
      </c>
      <c r="C159" s="75" t="s">
        <v>41</v>
      </c>
      <c r="D159" s="76">
        <v>100000</v>
      </c>
      <c r="E159" s="76"/>
      <c r="F159" s="25">
        <f t="shared" si="3"/>
        <v>100000</v>
      </c>
      <c r="G159" s="76"/>
      <c r="H159" s="76">
        <v>100000</v>
      </c>
      <c r="O159" s="4"/>
      <c r="Y159" s="4"/>
    </row>
    <row r="160" spans="1:25" s="41" customFormat="1" ht="12.75">
      <c r="A160" s="74" t="s">
        <v>196</v>
      </c>
      <c r="B160" s="59" t="s">
        <v>197</v>
      </c>
      <c r="C160" s="75" t="s">
        <v>41</v>
      </c>
      <c r="D160" s="76">
        <v>100000</v>
      </c>
      <c r="E160" s="76"/>
      <c r="F160" s="25">
        <f t="shared" si="3"/>
        <v>100000</v>
      </c>
      <c r="G160" s="76"/>
      <c r="H160" s="76">
        <v>100000</v>
      </c>
      <c r="O160" s="4"/>
      <c r="Y160" s="4"/>
    </row>
    <row r="161" spans="1:25" s="41" customFormat="1" ht="12.75">
      <c r="A161" s="74" t="s">
        <v>198</v>
      </c>
      <c r="B161" s="59" t="s">
        <v>199</v>
      </c>
      <c r="C161" s="75" t="s">
        <v>41</v>
      </c>
      <c r="D161" s="76">
        <v>28000</v>
      </c>
      <c r="E161" s="76"/>
      <c r="F161" s="25">
        <f t="shared" si="3"/>
        <v>28000</v>
      </c>
      <c r="G161" s="76"/>
      <c r="H161" s="76">
        <v>28000</v>
      </c>
      <c r="O161" s="4"/>
      <c r="Y161" s="4"/>
    </row>
    <row r="162" spans="1:25" s="41" customFormat="1" ht="12.75">
      <c r="A162" s="74" t="s">
        <v>200</v>
      </c>
      <c r="B162" s="59" t="s">
        <v>201</v>
      </c>
      <c r="C162" s="75" t="s">
        <v>41</v>
      </c>
      <c r="D162" s="76">
        <v>150000</v>
      </c>
      <c r="E162" s="76"/>
      <c r="F162" s="25">
        <f t="shared" si="3"/>
        <v>150000</v>
      </c>
      <c r="G162" s="76"/>
      <c r="H162" s="76">
        <v>150000</v>
      </c>
      <c r="O162" s="4"/>
      <c r="Y162" s="4"/>
    </row>
    <row r="163" spans="1:25" s="41" customFormat="1" ht="12.75">
      <c r="A163" s="74" t="s">
        <v>202</v>
      </c>
      <c r="B163" s="59" t="s">
        <v>203</v>
      </c>
      <c r="C163" s="75" t="s">
        <v>41</v>
      </c>
      <c r="D163" s="76">
        <v>260000</v>
      </c>
      <c r="E163" s="76"/>
      <c r="F163" s="25">
        <f t="shared" si="3"/>
        <v>260000</v>
      </c>
      <c r="G163" s="76"/>
      <c r="H163" s="76">
        <v>260000</v>
      </c>
      <c r="O163" s="4"/>
      <c r="Y163" s="4"/>
    </row>
    <row r="164" spans="1:25" s="41" customFormat="1" ht="12.75">
      <c r="A164" s="74" t="s">
        <v>204</v>
      </c>
      <c r="B164" s="59" t="s">
        <v>205</v>
      </c>
      <c r="C164" s="75" t="s">
        <v>41</v>
      </c>
      <c r="D164" s="76">
        <v>115000</v>
      </c>
      <c r="E164" s="76">
        <v>-5000</v>
      </c>
      <c r="F164" s="25">
        <f t="shared" si="3"/>
        <v>110000</v>
      </c>
      <c r="G164" s="76">
        <v>11000</v>
      </c>
      <c r="H164" s="76">
        <v>99000</v>
      </c>
      <c r="O164" s="4"/>
      <c r="Y164" s="4"/>
    </row>
    <row r="165" spans="1:25" s="41" customFormat="1" ht="12.75">
      <c r="A165" s="74" t="s">
        <v>206</v>
      </c>
      <c r="B165" s="59" t="s">
        <v>207</v>
      </c>
      <c r="C165" s="75" t="s">
        <v>41</v>
      </c>
      <c r="D165" s="76">
        <v>260000</v>
      </c>
      <c r="E165" s="76"/>
      <c r="F165" s="25">
        <f t="shared" si="3"/>
        <v>260000</v>
      </c>
      <c r="G165" s="76"/>
      <c r="H165" s="76">
        <v>260000</v>
      </c>
      <c r="O165" s="4"/>
      <c r="Y165" s="4"/>
    </row>
    <row r="166" spans="1:25" s="41" customFormat="1" ht="12.75">
      <c r="A166" s="74" t="s">
        <v>208</v>
      </c>
      <c r="B166" s="59" t="s">
        <v>209</v>
      </c>
      <c r="C166" s="75" t="s">
        <v>41</v>
      </c>
      <c r="D166" s="76">
        <v>7000</v>
      </c>
      <c r="E166" s="76"/>
      <c r="F166" s="25">
        <f t="shared" si="3"/>
        <v>7000</v>
      </c>
      <c r="G166" s="76"/>
      <c r="H166" s="76">
        <v>7000</v>
      </c>
      <c r="O166" s="4"/>
      <c r="Y166" s="4"/>
    </row>
    <row r="167" spans="1:25" s="41" customFormat="1" ht="12.75">
      <c r="A167" s="74" t="s">
        <v>210</v>
      </c>
      <c r="B167" s="59" t="s">
        <v>211</v>
      </c>
      <c r="C167" s="77" t="s">
        <v>41</v>
      </c>
      <c r="D167" s="27">
        <v>80000</v>
      </c>
      <c r="E167" s="27"/>
      <c r="F167" s="25">
        <f t="shared" si="3"/>
        <v>80000</v>
      </c>
      <c r="G167" s="76"/>
      <c r="H167" s="76">
        <v>80000</v>
      </c>
      <c r="O167" s="4"/>
      <c r="Y167" s="4"/>
    </row>
    <row r="168" spans="1:25" s="41" customFormat="1" ht="12.75">
      <c r="A168" s="74" t="s">
        <v>212</v>
      </c>
      <c r="B168" s="59" t="s">
        <v>213</v>
      </c>
      <c r="C168" s="77" t="s">
        <v>41</v>
      </c>
      <c r="D168" s="27">
        <v>8000</v>
      </c>
      <c r="E168" s="27"/>
      <c r="F168" s="25">
        <f t="shared" si="3"/>
        <v>8000</v>
      </c>
      <c r="G168" s="76"/>
      <c r="H168" s="76">
        <v>8000</v>
      </c>
      <c r="O168" s="4"/>
      <c r="Y168" s="4"/>
    </row>
    <row r="169" spans="1:25" s="41" customFormat="1" ht="12.75">
      <c r="A169" s="74" t="s">
        <v>340</v>
      </c>
      <c r="B169" s="59" t="s">
        <v>332</v>
      </c>
      <c r="C169" s="77" t="s">
        <v>41</v>
      </c>
      <c r="D169" s="27"/>
      <c r="E169" s="27">
        <v>40000</v>
      </c>
      <c r="F169" s="25">
        <f t="shared" si="3"/>
        <v>40000</v>
      </c>
      <c r="G169" s="76">
        <v>4000</v>
      </c>
      <c r="H169" s="76">
        <v>36000</v>
      </c>
      <c r="O169" s="4"/>
      <c r="Y169" s="4"/>
    </row>
    <row r="170" spans="1:25" s="41" customFormat="1" ht="12.75">
      <c r="A170" s="74" t="s">
        <v>341</v>
      </c>
      <c r="B170" s="59" t="s">
        <v>333</v>
      </c>
      <c r="C170" s="77" t="s">
        <v>41</v>
      </c>
      <c r="D170" s="27"/>
      <c r="E170" s="27">
        <v>127000</v>
      </c>
      <c r="F170" s="25">
        <f t="shared" si="3"/>
        <v>127000</v>
      </c>
      <c r="G170" s="76">
        <v>13000</v>
      </c>
      <c r="H170" s="76">
        <v>114000</v>
      </c>
      <c r="O170" s="4"/>
      <c r="Y170" s="4"/>
    </row>
    <row r="171" spans="1:25" s="41" customFormat="1" ht="12.75">
      <c r="A171" s="74" t="s">
        <v>342</v>
      </c>
      <c r="B171" s="59" t="s">
        <v>334</v>
      </c>
      <c r="C171" s="77" t="s">
        <v>41</v>
      </c>
      <c r="D171" s="27"/>
      <c r="E171" s="27">
        <v>50000</v>
      </c>
      <c r="F171" s="25">
        <f t="shared" si="3"/>
        <v>50000</v>
      </c>
      <c r="G171" s="76">
        <v>5000</v>
      </c>
      <c r="H171" s="76">
        <v>45000</v>
      </c>
      <c r="O171" s="4"/>
      <c r="Y171" s="4"/>
    </row>
    <row r="172" spans="1:25" s="41" customFormat="1" ht="12.75">
      <c r="A172" s="74" t="s">
        <v>343</v>
      </c>
      <c r="B172" s="59" t="s">
        <v>335</v>
      </c>
      <c r="C172" s="77" t="s">
        <v>41</v>
      </c>
      <c r="D172" s="27"/>
      <c r="E172" s="27">
        <v>50000</v>
      </c>
      <c r="F172" s="25">
        <f t="shared" si="3"/>
        <v>50000</v>
      </c>
      <c r="G172" s="76">
        <v>5000</v>
      </c>
      <c r="H172" s="76">
        <v>45000</v>
      </c>
      <c r="O172" s="4"/>
      <c r="Y172" s="4"/>
    </row>
    <row r="173" spans="1:25" s="41" customFormat="1" ht="12.75">
      <c r="A173" s="74" t="s">
        <v>344</v>
      </c>
      <c r="B173" s="59" t="s">
        <v>336</v>
      </c>
      <c r="C173" s="77" t="s">
        <v>41</v>
      </c>
      <c r="D173" s="27"/>
      <c r="E173" s="27">
        <v>10000</v>
      </c>
      <c r="F173" s="25">
        <f t="shared" si="3"/>
        <v>10000</v>
      </c>
      <c r="G173" s="76">
        <v>1000</v>
      </c>
      <c r="H173" s="76">
        <v>9000</v>
      </c>
      <c r="O173" s="4"/>
      <c r="Y173" s="4"/>
    </row>
    <row r="174" spans="1:25" s="41" customFormat="1" ht="12.75">
      <c r="A174" s="74" t="s">
        <v>345</v>
      </c>
      <c r="B174" s="59" t="s">
        <v>337</v>
      </c>
      <c r="C174" s="77" t="s">
        <v>41</v>
      </c>
      <c r="D174" s="27"/>
      <c r="E174" s="27">
        <v>280000</v>
      </c>
      <c r="F174" s="25">
        <f t="shared" si="3"/>
        <v>280000</v>
      </c>
      <c r="G174" s="76">
        <v>28000</v>
      </c>
      <c r="H174" s="76">
        <v>252000</v>
      </c>
      <c r="O174" s="4"/>
      <c r="Y174" s="4"/>
    </row>
    <row r="175" spans="1:25" s="41" customFormat="1" ht="12.75">
      <c r="A175" s="74" t="s">
        <v>346</v>
      </c>
      <c r="B175" s="59" t="s">
        <v>338</v>
      </c>
      <c r="C175" s="77" t="s">
        <v>41</v>
      </c>
      <c r="D175" s="27"/>
      <c r="E175" s="27">
        <v>70000</v>
      </c>
      <c r="F175" s="25">
        <f t="shared" si="3"/>
        <v>70000</v>
      </c>
      <c r="G175" s="76">
        <v>7000</v>
      </c>
      <c r="H175" s="76">
        <v>63000</v>
      </c>
      <c r="O175" s="4"/>
      <c r="Y175" s="4"/>
    </row>
    <row r="176" spans="1:25" s="41" customFormat="1" ht="12.75">
      <c r="A176" s="74" t="s">
        <v>347</v>
      </c>
      <c r="B176" s="59" t="s">
        <v>339</v>
      </c>
      <c r="C176" s="77" t="s">
        <v>41</v>
      </c>
      <c r="D176" s="27"/>
      <c r="E176" s="27">
        <v>350000</v>
      </c>
      <c r="F176" s="25">
        <f t="shared" si="3"/>
        <v>350000</v>
      </c>
      <c r="G176" s="76">
        <v>35000</v>
      </c>
      <c r="H176" s="76">
        <v>315000</v>
      </c>
      <c r="O176" s="4"/>
      <c r="Y176" s="4"/>
    </row>
    <row r="177" spans="1:28" ht="12.75">
      <c r="A177" s="64"/>
      <c r="B177" s="48" t="s">
        <v>214</v>
      </c>
      <c r="C177" s="65"/>
      <c r="D177" s="17">
        <f>D178+D205+D207+D210+D213</f>
        <v>3673000</v>
      </c>
      <c r="E177" s="17">
        <f>E178+E205+E207+E210+E213</f>
        <v>0</v>
      </c>
      <c r="F177" s="17">
        <f>F178+F205+F207+F210+F213</f>
        <v>3673000</v>
      </c>
      <c r="G177" s="17">
        <f>G178+G205+G207+G210+G213</f>
        <v>3663000</v>
      </c>
      <c r="H177" s="17">
        <f>H178+H205+H207+H210+H213</f>
        <v>10000</v>
      </c>
      <c r="I177" s="41"/>
      <c r="K177" s="41"/>
      <c r="L177" s="41"/>
      <c r="M177" s="41"/>
      <c r="N177" s="41"/>
      <c r="P177" s="41"/>
      <c r="Q177" s="41"/>
      <c r="R177" s="41"/>
      <c r="T177" s="41"/>
      <c r="U177" s="41"/>
      <c r="V177" s="41"/>
      <c r="W177" s="41"/>
      <c r="Z177" s="41"/>
      <c r="AA177" s="41"/>
      <c r="AB177" s="41"/>
    </row>
    <row r="178" spans="1:28" ht="12.75">
      <c r="A178" s="78"/>
      <c r="B178" s="67" t="s">
        <v>215</v>
      </c>
      <c r="C178" s="68"/>
      <c r="D178" s="68">
        <f>D179+D183+D189+D192+D196+D199+D202</f>
        <v>1737000</v>
      </c>
      <c r="E178" s="68">
        <f>E179+E183+E189+E192+E196+E199+E202</f>
        <v>0</v>
      </c>
      <c r="F178" s="68">
        <f>F179+F183+F189+F192+F196+F199+F202</f>
        <v>1737000</v>
      </c>
      <c r="G178" s="68">
        <f>G179+G183+G189+G192+G196+G199+G202</f>
        <v>1737000</v>
      </c>
      <c r="H178" s="68">
        <f>H179+H183+H189+H192+H196+H199+H202</f>
        <v>0</v>
      </c>
      <c r="I178" s="41"/>
      <c r="K178" s="41"/>
      <c r="L178" s="41"/>
      <c r="M178" s="41"/>
      <c r="N178" s="41"/>
      <c r="P178" s="41"/>
      <c r="Q178" s="41"/>
      <c r="R178" s="41"/>
      <c r="T178" s="41"/>
      <c r="U178" s="41"/>
      <c r="V178" s="41"/>
      <c r="W178" s="41"/>
      <c r="Z178" s="41"/>
      <c r="AA178" s="41"/>
      <c r="AB178" s="41"/>
    </row>
    <row r="179" spans="1:25" s="41" customFormat="1" ht="12.75">
      <c r="A179" s="79"/>
      <c r="B179" s="80" t="s">
        <v>216</v>
      </c>
      <c r="C179" s="8"/>
      <c r="D179" s="81">
        <f>SUM(D180:D182)</f>
        <v>70000</v>
      </c>
      <c r="E179" s="81">
        <f>SUM(E180:E182)</f>
        <v>0</v>
      </c>
      <c r="F179" s="81">
        <f>SUM(F180:F182)</f>
        <v>70000</v>
      </c>
      <c r="G179" s="81">
        <f>SUM(G180:G182)</f>
        <v>70000</v>
      </c>
      <c r="H179" s="81">
        <f>SUM(H180:H182)</f>
        <v>0</v>
      </c>
      <c r="O179" s="4"/>
      <c r="Y179" s="4"/>
    </row>
    <row r="180" spans="1:25" s="41" customFormat="1" ht="12.75">
      <c r="A180" s="82">
        <v>1</v>
      </c>
      <c r="B180" s="28" t="s">
        <v>217</v>
      </c>
      <c r="C180" s="24" t="s">
        <v>46</v>
      </c>
      <c r="D180" s="25">
        <v>35000</v>
      </c>
      <c r="E180" s="25"/>
      <c r="F180" s="25">
        <f aca="true" t="shared" si="4" ref="F180:F219">D180+E180</f>
        <v>35000</v>
      </c>
      <c r="G180" s="35">
        <v>35000</v>
      </c>
      <c r="H180" s="83"/>
      <c r="O180" s="4"/>
      <c r="T180" s="4"/>
      <c r="U180" s="4"/>
      <c r="V180" s="4"/>
      <c r="W180" s="4"/>
      <c r="Y180" s="4"/>
    </row>
    <row r="181" spans="1:25" s="41" customFormat="1" ht="12.75">
      <c r="A181" s="82">
        <v>2</v>
      </c>
      <c r="B181" s="28" t="s">
        <v>218</v>
      </c>
      <c r="C181" s="24" t="s">
        <v>46</v>
      </c>
      <c r="D181" s="25">
        <v>5000</v>
      </c>
      <c r="E181" s="25"/>
      <c r="F181" s="25">
        <f>D181+E181</f>
        <v>5000</v>
      </c>
      <c r="G181" s="35">
        <v>5000</v>
      </c>
      <c r="H181" s="83"/>
      <c r="O181" s="4"/>
      <c r="T181" s="4"/>
      <c r="U181" s="4"/>
      <c r="V181" s="4"/>
      <c r="W181" s="4"/>
      <c r="Y181" s="4"/>
    </row>
    <row r="182" spans="1:25" s="41" customFormat="1" ht="12.75">
      <c r="A182" s="82">
        <v>3</v>
      </c>
      <c r="B182" s="28" t="s">
        <v>219</v>
      </c>
      <c r="C182" s="24" t="s">
        <v>46</v>
      </c>
      <c r="D182" s="25">
        <v>30000</v>
      </c>
      <c r="E182" s="25"/>
      <c r="F182" s="25">
        <f t="shared" si="4"/>
        <v>30000</v>
      </c>
      <c r="G182" s="35">
        <v>30000</v>
      </c>
      <c r="H182" s="83"/>
      <c r="O182" s="4"/>
      <c r="Y182" s="4"/>
    </row>
    <row r="183" spans="1:25" s="41" customFormat="1" ht="12.75">
      <c r="A183" s="79"/>
      <c r="B183" s="80" t="s">
        <v>220</v>
      </c>
      <c r="C183" s="8"/>
      <c r="D183" s="20">
        <f>SUM(D184:D188)</f>
        <v>159000</v>
      </c>
      <c r="E183" s="20">
        <f>SUM(E184:E188)</f>
        <v>0</v>
      </c>
      <c r="F183" s="20">
        <f>SUM(F184:F188)</f>
        <v>159000</v>
      </c>
      <c r="G183" s="20">
        <f>SUM(G184:G188)</f>
        <v>159000</v>
      </c>
      <c r="H183" s="20">
        <f>SUM(H184:H188)</f>
        <v>0</v>
      </c>
      <c r="O183" s="4"/>
      <c r="Y183" s="4"/>
    </row>
    <row r="184" spans="1:25" s="41" customFormat="1" ht="12.75">
      <c r="A184" s="82">
        <v>4</v>
      </c>
      <c r="B184" s="28" t="s">
        <v>221</v>
      </c>
      <c r="C184" s="24" t="s">
        <v>46</v>
      </c>
      <c r="D184" s="25">
        <v>40000</v>
      </c>
      <c r="E184" s="25"/>
      <c r="F184" s="25">
        <f t="shared" si="4"/>
        <v>40000</v>
      </c>
      <c r="G184" s="35">
        <v>40000</v>
      </c>
      <c r="H184" s="81"/>
      <c r="O184" s="4"/>
      <c r="Y184" s="4"/>
    </row>
    <row r="185" spans="1:25" s="41" customFormat="1" ht="12.75">
      <c r="A185" s="82">
        <v>5</v>
      </c>
      <c r="B185" s="28" t="s">
        <v>222</v>
      </c>
      <c r="C185" s="24" t="s">
        <v>46</v>
      </c>
      <c r="D185" s="25">
        <v>3000</v>
      </c>
      <c r="E185" s="25"/>
      <c r="F185" s="25">
        <f t="shared" si="4"/>
        <v>3000</v>
      </c>
      <c r="G185" s="35">
        <v>3000</v>
      </c>
      <c r="H185" s="81"/>
      <c r="O185" s="4"/>
      <c r="Y185" s="4"/>
    </row>
    <row r="186" spans="1:25" s="41" customFormat="1" ht="25.5">
      <c r="A186" s="82">
        <v>6</v>
      </c>
      <c r="B186" s="28" t="s">
        <v>223</v>
      </c>
      <c r="C186" s="24" t="s">
        <v>46</v>
      </c>
      <c r="D186" s="25">
        <v>5000</v>
      </c>
      <c r="E186" s="25"/>
      <c r="F186" s="25">
        <f t="shared" si="4"/>
        <v>5000</v>
      </c>
      <c r="G186" s="35">
        <v>5000</v>
      </c>
      <c r="H186" s="81"/>
      <c r="L186" s="4"/>
      <c r="M186" s="4"/>
      <c r="N186" s="4"/>
      <c r="O186" s="4"/>
      <c r="Y186" s="4"/>
    </row>
    <row r="187" spans="1:25" s="41" customFormat="1" ht="12.75">
      <c r="A187" s="82">
        <v>7</v>
      </c>
      <c r="B187" s="112" t="s">
        <v>224</v>
      </c>
      <c r="C187" s="24" t="s">
        <v>46</v>
      </c>
      <c r="D187" s="25">
        <v>105000</v>
      </c>
      <c r="E187" s="25"/>
      <c r="F187" s="25">
        <f t="shared" si="4"/>
        <v>105000</v>
      </c>
      <c r="G187" s="35">
        <v>105000</v>
      </c>
      <c r="H187" s="83"/>
      <c r="L187" s="4"/>
      <c r="M187" s="4"/>
      <c r="N187" s="4"/>
      <c r="O187" s="4"/>
      <c r="Y187" s="4"/>
    </row>
    <row r="188" spans="1:25" s="41" customFormat="1" ht="12.75">
      <c r="A188" s="82">
        <v>8</v>
      </c>
      <c r="B188" s="28" t="s">
        <v>225</v>
      </c>
      <c r="C188" s="24" t="s">
        <v>46</v>
      </c>
      <c r="D188" s="25">
        <v>6000</v>
      </c>
      <c r="E188" s="25"/>
      <c r="F188" s="25">
        <f t="shared" si="4"/>
        <v>6000</v>
      </c>
      <c r="G188" s="35">
        <v>6000</v>
      </c>
      <c r="H188" s="83"/>
      <c r="O188" s="4"/>
      <c r="Y188" s="4"/>
    </row>
    <row r="189" spans="1:25" s="41" customFormat="1" ht="12.75">
      <c r="A189" s="79"/>
      <c r="B189" s="80" t="s">
        <v>226</v>
      </c>
      <c r="C189" s="18"/>
      <c r="D189" s="81">
        <f>SUM(D190:D191)</f>
        <v>75000</v>
      </c>
      <c r="E189" s="81">
        <f>SUM(E190:E191)</f>
        <v>0</v>
      </c>
      <c r="F189" s="81">
        <f>SUM(F190:F191)</f>
        <v>75000</v>
      </c>
      <c r="G189" s="81">
        <f>SUM(G190:G191)</f>
        <v>75000</v>
      </c>
      <c r="H189" s="81">
        <f>SUM(H190:H191)</f>
        <v>0</v>
      </c>
      <c r="O189" s="4"/>
      <c r="Y189" s="4"/>
    </row>
    <row r="190" spans="1:25" s="41" customFormat="1" ht="12.75">
      <c r="A190" s="82">
        <v>9</v>
      </c>
      <c r="B190" s="28" t="s">
        <v>227</v>
      </c>
      <c r="C190" s="24" t="s">
        <v>46</v>
      </c>
      <c r="D190" s="25">
        <v>74000</v>
      </c>
      <c r="E190" s="25"/>
      <c r="F190" s="25">
        <f t="shared" si="4"/>
        <v>74000</v>
      </c>
      <c r="G190" s="35">
        <v>74000</v>
      </c>
      <c r="H190" s="83"/>
      <c r="O190" s="4"/>
      <c r="Y190" s="4"/>
    </row>
    <row r="191" spans="1:25" s="41" customFormat="1" ht="12.75">
      <c r="A191" s="82">
        <v>10</v>
      </c>
      <c r="B191" s="28" t="s">
        <v>228</v>
      </c>
      <c r="C191" s="24" t="s">
        <v>46</v>
      </c>
      <c r="D191" s="25">
        <v>1000</v>
      </c>
      <c r="E191" s="25"/>
      <c r="F191" s="25">
        <f t="shared" si="4"/>
        <v>1000</v>
      </c>
      <c r="G191" s="35">
        <v>1000</v>
      </c>
      <c r="H191" s="83"/>
      <c r="O191" s="4"/>
      <c r="Y191" s="4"/>
    </row>
    <row r="192" spans="1:25" s="41" customFormat="1" ht="12.75">
      <c r="A192" s="79"/>
      <c r="B192" s="80" t="s">
        <v>229</v>
      </c>
      <c r="C192" s="18"/>
      <c r="D192" s="81">
        <f>SUM(D193:D195)</f>
        <v>380000</v>
      </c>
      <c r="E192" s="81">
        <f>SUM(E193:E195)</f>
        <v>0</v>
      </c>
      <c r="F192" s="81">
        <f>SUM(F193:F195)</f>
        <v>380000</v>
      </c>
      <c r="G192" s="81">
        <f>SUM(G193:G195)</f>
        <v>380000</v>
      </c>
      <c r="H192" s="81">
        <f>SUM(H193:H195)</f>
        <v>0</v>
      </c>
      <c r="O192" s="4"/>
      <c r="Y192" s="4"/>
    </row>
    <row r="193" spans="1:25" s="41" customFormat="1" ht="12.75">
      <c r="A193" s="82">
        <v>11</v>
      </c>
      <c r="B193" s="28" t="s">
        <v>230</v>
      </c>
      <c r="C193" s="24" t="s">
        <v>46</v>
      </c>
      <c r="D193" s="25">
        <v>220000</v>
      </c>
      <c r="E193" s="25"/>
      <c r="F193" s="25">
        <f t="shared" si="4"/>
        <v>220000</v>
      </c>
      <c r="G193" s="35">
        <v>220000</v>
      </c>
      <c r="H193" s="83"/>
      <c r="O193" s="4"/>
      <c r="Y193" s="4"/>
    </row>
    <row r="194" spans="1:25" s="41" customFormat="1" ht="12.75">
      <c r="A194" s="82">
        <v>12</v>
      </c>
      <c r="B194" s="28" t="s">
        <v>231</v>
      </c>
      <c r="C194" s="24" t="s">
        <v>46</v>
      </c>
      <c r="D194" s="25">
        <v>120000</v>
      </c>
      <c r="E194" s="25"/>
      <c r="F194" s="25">
        <f t="shared" si="4"/>
        <v>120000</v>
      </c>
      <c r="G194" s="35">
        <v>120000</v>
      </c>
      <c r="H194" s="83"/>
      <c r="O194" s="4"/>
      <c r="Y194" s="4"/>
    </row>
    <row r="195" spans="1:25" s="41" customFormat="1" ht="12.75">
      <c r="A195" s="82">
        <v>13</v>
      </c>
      <c r="B195" s="28" t="s">
        <v>232</v>
      </c>
      <c r="C195" s="24" t="s">
        <v>46</v>
      </c>
      <c r="D195" s="25">
        <v>40000</v>
      </c>
      <c r="E195" s="25"/>
      <c r="F195" s="25">
        <f t="shared" si="4"/>
        <v>40000</v>
      </c>
      <c r="G195" s="35">
        <v>40000</v>
      </c>
      <c r="H195" s="83"/>
      <c r="O195" s="4"/>
      <c r="Y195" s="4"/>
    </row>
    <row r="196" spans="1:25" s="41" customFormat="1" ht="12.75">
      <c r="A196" s="79"/>
      <c r="B196" s="80" t="s">
        <v>233</v>
      </c>
      <c r="C196" s="18"/>
      <c r="D196" s="81">
        <f>SUM(D197:D198)</f>
        <v>180000</v>
      </c>
      <c r="E196" s="81">
        <f>SUM(E197:E198)</f>
        <v>0</v>
      </c>
      <c r="F196" s="81">
        <f>SUM(F197:F198)</f>
        <v>180000</v>
      </c>
      <c r="G196" s="81">
        <f>SUM(G197:G198)</f>
        <v>180000</v>
      </c>
      <c r="H196" s="81">
        <f>SUM(H197:H198)</f>
        <v>0</v>
      </c>
      <c r="O196" s="4"/>
      <c r="Y196" s="4"/>
    </row>
    <row r="197" spans="1:25" s="41" customFormat="1" ht="12.75">
      <c r="A197" s="82">
        <v>14</v>
      </c>
      <c r="B197" s="28" t="s">
        <v>234</v>
      </c>
      <c r="C197" s="24" t="s">
        <v>46</v>
      </c>
      <c r="D197" s="25">
        <v>140000</v>
      </c>
      <c r="E197" s="25"/>
      <c r="F197" s="25">
        <f t="shared" si="4"/>
        <v>140000</v>
      </c>
      <c r="G197" s="25">
        <v>140000</v>
      </c>
      <c r="H197" s="83"/>
      <c r="O197" s="4"/>
      <c r="Y197" s="4"/>
    </row>
    <row r="198" spans="1:25" s="41" customFormat="1" ht="12.75">
      <c r="A198" s="82">
        <v>15</v>
      </c>
      <c r="B198" s="28" t="s">
        <v>235</v>
      </c>
      <c r="C198" s="24" t="s">
        <v>46</v>
      </c>
      <c r="D198" s="25">
        <v>40000</v>
      </c>
      <c r="E198" s="25"/>
      <c r="F198" s="25">
        <f t="shared" si="4"/>
        <v>40000</v>
      </c>
      <c r="G198" s="25">
        <v>40000</v>
      </c>
      <c r="H198" s="83"/>
      <c r="O198" s="4"/>
      <c r="Y198" s="4"/>
    </row>
    <row r="199" spans="1:28" s="85" customFormat="1" ht="12.75">
      <c r="A199" s="79"/>
      <c r="B199" s="84" t="s">
        <v>236</v>
      </c>
      <c r="C199" s="18"/>
      <c r="D199" s="81">
        <f>SUM(D200:D201)</f>
        <v>482000</v>
      </c>
      <c r="E199" s="81">
        <f>SUM(E200:E201)</f>
        <v>0</v>
      </c>
      <c r="F199" s="81">
        <f>SUM(F200:F201)</f>
        <v>482000</v>
      </c>
      <c r="G199" s="81">
        <f>SUM(G200:G201)</f>
        <v>482000</v>
      </c>
      <c r="H199" s="81">
        <f>SUM(H200:H201)</f>
        <v>0</v>
      </c>
      <c r="I199" s="41"/>
      <c r="K199" s="41"/>
      <c r="L199" s="41"/>
      <c r="M199" s="41"/>
      <c r="N199" s="41"/>
      <c r="O199" s="4"/>
      <c r="P199" s="41"/>
      <c r="Q199" s="41"/>
      <c r="R199" s="41"/>
      <c r="T199" s="41"/>
      <c r="U199" s="41"/>
      <c r="V199" s="41"/>
      <c r="W199" s="41"/>
      <c r="Y199" s="4"/>
      <c r="Z199" s="41"/>
      <c r="AA199" s="41"/>
      <c r="AB199" s="41"/>
    </row>
    <row r="200" spans="1:25" s="41" customFormat="1" ht="12.75">
      <c r="A200" s="82">
        <v>16</v>
      </c>
      <c r="B200" s="28" t="s">
        <v>237</v>
      </c>
      <c r="C200" s="24" t="s">
        <v>46</v>
      </c>
      <c r="D200" s="25">
        <v>22000</v>
      </c>
      <c r="E200" s="25"/>
      <c r="F200" s="25">
        <f t="shared" si="4"/>
        <v>22000</v>
      </c>
      <c r="G200" s="35">
        <v>22000</v>
      </c>
      <c r="H200" s="83"/>
      <c r="O200" s="4"/>
      <c r="Y200" s="4"/>
    </row>
    <row r="201" spans="1:25" s="41" customFormat="1" ht="12.75">
      <c r="A201" s="82">
        <v>17</v>
      </c>
      <c r="B201" s="28" t="s">
        <v>238</v>
      </c>
      <c r="C201" s="24" t="s">
        <v>46</v>
      </c>
      <c r="D201" s="25">
        <v>460000</v>
      </c>
      <c r="E201" s="25"/>
      <c r="F201" s="25">
        <f t="shared" si="4"/>
        <v>460000</v>
      </c>
      <c r="G201" s="35">
        <v>460000</v>
      </c>
      <c r="H201" s="83"/>
      <c r="O201" s="4"/>
      <c r="Y201" s="4"/>
    </row>
    <row r="202" spans="1:25" s="41" customFormat="1" ht="12.75">
      <c r="A202" s="86"/>
      <c r="B202" s="80" t="s">
        <v>239</v>
      </c>
      <c r="C202" s="18"/>
      <c r="D202" s="81">
        <f>SUM(D203:D204)</f>
        <v>391000</v>
      </c>
      <c r="E202" s="81">
        <f>SUM(E203:E204)</f>
        <v>0</v>
      </c>
      <c r="F202" s="81">
        <f>SUM(F203:F204)</f>
        <v>391000</v>
      </c>
      <c r="G202" s="81">
        <f>SUM(G203:G204)</f>
        <v>391000</v>
      </c>
      <c r="H202" s="81">
        <f>SUM(H203:H204)</f>
        <v>0</v>
      </c>
      <c r="O202" s="4"/>
      <c r="T202" s="85"/>
      <c r="U202" s="85"/>
      <c r="V202" s="85"/>
      <c r="W202" s="85"/>
      <c r="Y202" s="4"/>
    </row>
    <row r="203" spans="1:25" s="41" customFormat="1" ht="12.75">
      <c r="A203" s="69">
        <v>18</v>
      </c>
      <c r="B203" s="28" t="s">
        <v>240</v>
      </c>
      <c r="C203" s="24" t="s">
        <v>46</v>
      </c>
      <c r="D203" s="25">
        <v>10000</v>
      </c>
      <c r="E203" s="25"/>
      <c r="F203" s="25">
        <f t="shared" si="4"/>
        <v>10000</v>
      </c>
      <c r="G203" s="35">
        <v>10000</v>
      </c>
      <c r="H203" s="81"/>
      <c r="O203" s="4"/>
      <c r="Y203" s="4"/>
    </row>
    <row r="204" spans="1:25" s="41" customFormat="1" ht="12.75">
      <c r="A204" s="69">
        <v>19</v>
      </c>
      <c r="B204" s="28" t="s">
        <v>241</v>
      </c>
      <c r="C204" s="24" t="s">
        <v>46</v>
      </c>
      <c r="D204" s="25">
        <v>381000</v>
      </c>
      <c r="E204" s="25"/>
      <c r="F204" s="25">
        <f t="shared" si="4"/>
        <v>381000</v>
      </c>
      <c r="G204" s="25">
        <v>381000</v>
      </c>
      <c r="H204" s="35"/>
      <c r="O204" s="4"/>
      <c r="Y204" s="4"/>
    </row>
    <row r="205" spans="1:25" s="41" customFormat="1" ht="12.75">
      <c r="A205" s="78"/>
      <c r="B205" s="87" t="s">
        <v>242</v>
      </c>
      <c r="C205" s="73"/>
      <c r="D205" s="68">
        <f>SUM(D206:D206)</f>
        <v>1650000</v>
      </c>
      <c r="E205" s="68">
        <f>SUM(E206:E206)</f>
        <v>0</v>
      </c>
      <c r="F205" s="68">
        <f>SUM(F206:F206)</f>
        <v>1650000</v>
      </c>
      <c r="G205" s="68">
        <f>SUM(G206:G206)</f>
        <v>1650000</v>
      </c>
      <c r="H205" s="68">
        <f>SUM(H206:H206)</f>
        <v>0</v>
      </c>
      <c r="O205" s="4"/>
      <c r="Y205" s="4"/>
    </row>
    <row r="206" spans="1:25" s="41" customFormat="1" ht="12.75">
      <c r="A206" s="50" t="s">
        <v>109</v>
      </c>
      <c r="B206" s="28" t="s">
        <v>243</v>
      </c>
      <c r="C206" s="24" t="s">
        <v>46</v>
      </c>
      <c r="D206" s="88">
        <v>1650000</v>
      </c>
      <c r="E206" s="88"/>
      <c r="F206" s="25">
        <f t="shared" si="4"/>
        <v>1650000</v>
      </c>
      <c r="G206" s="88">
        <v>1650000</v>
      </c>
      <c r="H206" s="40"/>
      <c r="O206" s="4"/>
      <c r="Y206" s="4"/>
    </row>
    <row r="207" spans="1:25" s="41" customFormat="1" ht="12.75">
      <c r="A207" s="78"/>
      <c r="B207" s="87" t="s">
        <v>244</v>
      </c>
      <c r="C207" s="89"/>
      <c r="D207" s="68">
        <f>SUM(D208:D209)</f>
        <v>19000</v>
      </c>
      <c r="E207" s="68">
        <f>SUM(E208:E209)</f>
        <v>0</v>
      </c>
      <c r="F207" s="68">
        <f>SUM(F208:F209)</f>
        <v>19000</v>
      </c>
      <c r="G207" s="68">
        <f>SUM(G208:G209)</f>
        <v>19000</v>
      </c>
      <c r="H207" s="68">
        <f>SUM(H208:H209)</f>
        <v>0</v>
      </c>
      <c r="O207" s="4"/>
      <c r="Y207" s="4"/>
    </row>
    <row r="208" spans="1:25" s="41" customFormat="1" ht="12.75">
      <c r="A208" s="74" t="s">
        <v>109</v>
      </c>
      <c r="B208" s="45" t="s">
        <v>245</v>
      </c>
      <c r="C208" s="90" t="s">
        <v>46</v>
      </c>
      <c r="D208" s="25">
        <v>16000</v>
      </c>
      <c r="E208" s="25"/>
      <c r="F208" s="25">
        <f t="shared" si="4"/>
        <v>16000</v>
      </c>
      <c r="G208" s="40">
        <v>16000</v>
      </c>
      <c r="H208" s="38"/>
      <c r="L208" s="85"/>
      <c r="M208" s="85"/>
      <c r="N208" s="85"/>
      <c r="O208" s="4"/>
      <c r="Y208" s="4"/>
    </row>
    <row r="209" spans="1:25" s="41" customFormat="1" ht="12.75">
      <c r="A209" s="74" t="s">
        <v>112</v>
      </c>
      <c r="B209" s="22" t="s">
        <v>246</v>
      </c>
      <c r="C209" s="90" t="s">
        <v>46</v>
      </c>
      <c r="D209" s="25">
        <v>3000</v>
      </c>
      <c r="E209" s="25"/>
      <c r="F209" s="25">
        <f t="shared" si="4"/>
        <v>3000</v>
      </c>
      <c r="G209" s="25">
        <v>3000</v>
      </c>
      <c r="H209" s="40"/>
      <c r="O209" s="4"/>
      <c r="Y209" s="4"/>
    </row>
    <row r="210" spans="1:25" s="41" customFormat="1" ht="25.5">
      <c r="A210" s="78"/>
      <c r="B210" s="87" t="s">
        <v>247</v>
      </c>
      <c r="C210" s="89"/>
      <c r="D210" s="68">
        <f>SUM(D211:D212)</f>
        <v>10000</v>
      </c>
      <c r="E210" s="68">
        <f>SUM(E211:E212)</f>
        <v>0</v>
      </c>
      <c r="F210" s="68">
        <f>SUM(F211:F212)</f>
        <v>10000</v>
      </c>
      <c r="G210" s="68">
        <f>SUM(G211:G212)</f>
        <v>0</v>
      </c>
      <c r="H210" s="68">
        <f>SUM(H211:H212)</f>
        <v>10000</v>
      </c>
      <c r="O210" s="4"/>
      <c r="Y210" s="4"/>
    </row>
    <row r="211" spans="1:25" s="41" customFormat="1" ht="12.75">
      <c r="A211" s="50" t="s">
        <v>114</v>
      </c>
      <c r="B211" s="28" t="s">
        <v>248</v>
      </c>
      <c r="C211" s="52" t="s">
        <v>46</v>
      </c>
      <c r="D211" s="25">
        <v>6500</v>
      </c>
      <c r="E211" s="25"/>
      <c r="F211" s="25">
        <f t="shared" si="4"/>
        <v>6500</v>
      </c>
      <c r="G211" s="40"/>
      <c r="H211" s="40">
        <v>6500</v>
      </c>
      <c r="O211" s="4"/>
      <c r="Y211" s="4"/>
    </row>
    <row r="212" spans="1:25" s="41" customFormat="1" ht="12.75">
      <c r="A212" s="50" t="s">
        <v>116</v>
      </c>
      <c r="B212" s="28" t="s">
        <v>249</v>
      </c>
      <c r="C212" s="52" t="s">
        <v>46</v>
      </c>
      <c r="D212" s="25">
        <v>3500</v>
      </c>
      <c r="E212" s="25"/>
      <c r="F212" s="25">
        <f t="shared" si="4"/>
        <v>3500</v>
      </c>
      <c r="G212" s="40"/>
      <c r="H212" s="40">
        <v>3500</v>
      </c>
      <c r="O212" s="4"/>
      <c r="Y212" s="4"/>
    </row>
    <row r="213" spans="1:25" s="41" customFormat="1" ht="12.75">
      <c r="A213" s="78"/>
      <c r="B213" s="87" t="s">
        <v>250</v>
      </c>
      <c r="C213" s="89"/>
      <c r="D213" s="91">
        <f>SUM(D214:D219)</f>
        <v>257000</v>
      </c>
      <c r="E213" s="91">
        <f>SUM(E214:E219)</f>
        <v>0</v>
      </c>
      <c r="F213" s="91">
        <f>SUM(F214:F219)</f>
        <v>257000</v>
      </c>
      <c r="G213" s="91">
        <f>SUM(G214:G219)</f>
        <v>257000</v>
      </c>
      <c r="H213" s="91">
        <f>SUM(H214:H219)</f>
        <v>0</v>
      </c>
      <c r="O213" s="4"/>
      <c r="Y213" s="4"/>
    </row>
    <row r="214" spans="1:25" s="41" customFormat="1" ht="12.75">
      <c r="A214" s="50" t="s">
        <v>109</v>
      </c>
      <c r="B214" s="45" t="s">
        <v>251</v>
      </c>
      <c r="C214" s="52" t="s">
        <v>46</v>
      </c>
      <c r="D214" s="25">
        <v>220000</v>
      </c>
      <c r="E214" s="25"/>
      <c r="F214" s="25">
        <f t="shared" si="4"/>
        <v>220000</v>
      </c>
      <c r="G214" s="25">
        <v>220000</v>
      </c>
      <c r="H214" s="40"/>
      <c r="O214" s="4"/>
      <c r="Y214" s="4"/>
    </row>
    <row r="215" spans="1:25" s="41" customFormat="1" ht="12.75">
      <c r="A215" s="50" t="s">
        <v>112</v>
      </c>
      <c r="B215" s="45" t="s">
        <v>252</v>
      </c>
      <c r="C215" s="52" t="s">
        <v>46</v>
      </c>
      <c r="D215" s="25">
        <v>22000</v>
      </c>
      <c r="E215" s="25"/>
      <c r="F215" s="25">
        <f t="shared" si="4"/>
        <v>22000</v>
      </c>
      <c r="G215" s="31">
        <v>22000</v>
      </c>
      <c r="H215" s="40"/>
      <c r="O215" s="4"/>
      <c r="Y215" s="4"/>
    </row>
    <row r="216" spans="1:25" s="41" customFormat="1" ht="12.75">
      <c r="A216" s="50" t="s">
        <v>114</v>
      </c>
      <c r="B216" s="45" t="s">
        <v>253</v>
      </c>
      <c r="C216" s="52" t="s">
        <v>46</v>
      </c>
      <c r="D216" s="25">
        <v>5500</v>
      </c>
      <c r="E216" s="25"/>
      <c r="F216" s="25">
        <f t="shared" si="4"/>
        <v>5500</v>
      </c>
      <c r="G216" s="31">
        <v>5500</v>
      </c>
      <c r="H216" s="40"/>
      <c r="O216" s="4"/>
      <c r="Y216" s="4"/>
    </row>
    <row r="217" spans="1:25" s="41" customFormat="1" ht="12.75">
      <c r="A217" s="50" t="s">
        <v>116</v>
      </c>
      <c r="B217" s="45" t="s">
        <v>254</v>
      </c>
      <c r="C217" s="52" t="s">
        <v>46</v>
      </c>
      <c r="D217" s="25">
        <v>4000</v>
      </c>
      <c r="E217" s="25"/>
      <c r="F217" s="25">
        <f t="shared" si="4"/>
        <v>4000</v>
      </c>
      <c r="G217" s="31">
        <v>4000</v>
      </c>
      <c r="H217" s="40"/>
      <c r="O217" s="4"/>
      <c r="Y217" s="4"/>
    </row>
    <row r="218" spans="1:25" s="41" customFormat="1" ht="12.75">
      <c r="A218" s="50" t="s">
        <v>119</v>
      </c>
      <c r="B218" s="45" t="s">
        <v>255</v>
      </c>
      <c r="C218" s="52" t="s">
        <v>46</v>
      </c>
      <c r="D218" s="25">
        <v>3500</v>
      </c>
      <c r="E218" s="25"/>
      <c r="F218" s="25">
        <f>D218+E218</f>
        <v>3500</v>
      </c>
      <c r="G218" s="31">
        <v>3500</v>
      </c>
      <c r="H218" s="40"/>
      <c r="O218" s="4"/>
      <c r="Y218" s="4"/>
    </row>
    <row r="219" spans="1:25" s="41" customFormat="1" ht="12.75">
      <c r="A219" s="50" t="s">
        <v>121</v>
      </c>
      <c r="B219" s="45" t="s">
        <v>256</v>
      </c>
      <c r="C219" s="52" t="s">
        <v>46</v>
      </c>
      <c r="D219" s="25">
        <v>2000</v>
      </c>
      <c r="E219" s="25"/>
      <c r="F219" s="25">
        <f t="shared" si="4"/>
        <v>2000</v>
      </c>
      <c r="G219" s="31">
        <v>2000</v>
      </c>
      <c r="H219" s="40"/>
      <c r="O219" s="4"/>
      <c r="Y219" s="4"/>
    </row>
    <row r="220" spans="1:25" s="41" customFormat="1" ht="25.5">
      <c r="A220" s="49"/>
      <c r="B220" s="92" t="s">
        <v>257</v>
      </c>
      <c r="C220" s="16"/>
      <c r="D220" s="93">
        <f>D221+D224+D226+D232</f>
        <v>2500000</v>
      </c>
      <c r="E220" s="93">
        <f>E221+E224+E226+E232</f>
        <v>0</v>
      </c>
      <c r="F220" s="93">
        <f>F221+F224+F226+F232</f>
        <v>2500000</v>
      </c>
      <c r="G220" s="93">
        <f>G221+G224+G226+G232</f>
        <v>2500000</v>
      </c>
      <c r="H220" s="93">
        <f>H221+H224+H226+H232</f>
        <v>0</v>
      </c>
      <c r="O220" s="4"/>
      <c r="Y220" s="4"/>
    </row>
    <row r="221" spans="1:28" s="85" customFormat="1" ht="12.75">
      <c r="A221" s="9"/>
      <c r="B221" s="42" t="s">
        <v>258</v>
      </c>
      <c r="C221" s="9"/>
      <c r="D221" s="94">
        <f>SUM(D222:D223)</f>
        <v>1891000</v>
      </c>
      <c r="E221" s="94">
        <f>SUM(E222:E223)</f>
        <v>0</v>
      </c>
      <c r="F221" s="94">
        <f>SUM(F222:F223)</f>
        <v>1891000</v>
      </c>
      <c r="G221" s="94">
        <f>SUM(G222:G223)</f>
        <v>1891000</v>
      </c>
      <c r="H221" s="94">
        <f>SUM(H222:H223)</f>
        <v>0</v>
      </c>
      <c r="I221" s="41"/>
      <c r="K221" s="41"/>
      <c r="L221" s="41"/>
      <c r="M221" s="41"/>
      <c r="N221" s="41"/>
      <c r="O221" s="4"/>
      <c r="P221" s="41"/>
      <c r="Q221" s="41"/>
      <c r="R221" s="41"/>
      <c r="T221" s="41"/>
      <c r="U221" s="41"/>
      <c r="V221" s="41"/>
      <c r="W221" s="41"/>
      <c r="Y221" s="4"/>
      <c r="Z221" s="41"/>
      <c r="AA221" s="41"/>
      <c r="AB221" s="41"/>
    </row>
    <row r="222" spans="1:25" s="41" customFormat="1" ht="12.75">
      <c r="A222" s="95">
        <v>1</v>
      </c>
      <c r="B222" s="45" t="s">
        <v>259</v>
      </c>
      <c r="C222" s="90" t="s">
        <v>260</v>
      </c>
      <c r="D222" s="25">
        <v>1284000</v>
      </c>
      <c r="E222" s="25"/>
      <c r="F222" s="25">
        <f>D222+E222</f>
        <v>1284000</v>
      </c>
      <c r="G222" s="96">
        <v>1284000</v>
      </c>
      <c r="H222" s="97"/>
      <c r="O222" s="4"/>
      <c r="Y222" s="4"/>
    </row>
    <row r="223" spans="1:25" s="41" customFormat="1" ht="25.5">
      <c r="A223" s="95">
        <v>2</v>
      </c>
      <c r="B223" s="45" t="s">
        <v>261</v>
      </c>
      <c r="C223" s="90" t="s">
        <v>260</v>
      </c>
      <c r="D223" s="25">
        <v>607000</v>
      </c>
      <c r="E223" s="25"/>
      <c r="F223" s="25">
        <f>D223+E223</f>
        <v>607000</v>
      </c>
      <c r="G223" s="96">
        <v>607000</v>
      </c>
      <c r="H223" s="97"/>
      <c r="O223" s="4"/>
      <c r="Y223" s="4"/>
    </row>
    <row r="224" spans="1:28" s="85" customFormat="1" ht="12.75">
      <c r="A224" s="98"/>
      <c r="B224" s="42" t="s">
        <v>262</v>
      </c>
      <c r="C224" s="99"/>
      <c r="D224" s="94">
        <f>SUM(D225:D225)</f>
        <v>120000</v>
      </c>
      <c r="E224" s="94">
        <f>SUM(E225:E225)</f>
        <v>0</v>
      </c>
      <c r="F224" s="94">
        <f>SUM(F225:F225)</f>
        <v>120000</v>
      </c>
      <c r="G224" s="94">
        <f>SUM(G225:G225)</f>
        <v>120000</v>
      </c>
      <c r="H224" s="94">
        <f>SUM(H225:H225)</f>
        <v>0</v>
      </c>
      <c r="I224" s="41"/>
      <c r="K224" s="41"/>
      <c r="L224" s="41"/>
      <c r="M224" s="41"/>
      <c r="N224" s="41"/>
      <c r="O224" s="4"/>
      <c r="P224" s="41"/>
      <c r="Q224" s="41"/>
      <c r="R224" s="41"/>
      <c r="Y224" s="4"/>
      <c r="Z224" s="41"/>
      <c r="AA224" s="41"/>
      <c r="AB224" s="41"/>
    </row>
    <row r="225" spans="1:25" s="41" customFormat="1" ht="30.75" customHeight="1">
      <c r="A225" s="95">
        <v>1</v>
      </c>
      <c r="B225" s="45" t="s">
        <v>263</v>
      </c>
      <c r="C225" s="90" t="s">
        <v>264</v>
      </c>
      <c r="D225" s="25">
        <v>120000</v>
      </c>
      <c r="E225" s="25"/>
      <c r="F225" s="25">
        <f>D225+E225</f>
        <v>120000</v>
      </c>
      <c r="G225" s="96">
        <v>120000</v>
      </c>
      <c r="H225" s="100"/>
      <c r="O225" s="4"/>
      <c r="Y225" s="4"/>
    </row>
    <row r="226" spans="1:28" s="85" customFormat="1" ht="12.75">
      <c r="A226" s="98"/>
      <c r="B226" s="42" t="s">
        <v>265</v>
      </c>
      <c r="C226" s="99"/>
      <c r="D226" s="94">
        <f>SUM(D227:D231)</f>
        <v>369000</v>
      </c>
      <c r="E226" s="94">
        <f>SUM(E227:E231)</f>
        <v>0</v>
      </c>
      <c r="F226" s="94">
        <f>SUM(F227:F231)</f>
        <v>369000</v>
      </c>
      <c r="G226" s="94">
        <f>SUM(G227:G231)</f>
        <v>369000</v>
      </c>
      <c r="H226" s="94">
        <f>SUM(H227:H231)</f>
        <v>0</v>
      </c>
      <c r="I226" s="41"/>
      <c r="K226" s="41"/>
      <c r="L226" s="41"/>
      <c r="M226" s="41"/>
      <c r="N226" s="41"/>
      <c r="O226" s="4"/>
      <c r="P226" s="41"/>
      <c r="Q226" s="41"/>
      <c r="R226" s="41"/>
      <c r="T226" s="41"/>
      <c r="U226" s="41"/>
      <c r="V226" s="41"/>
      <c r="W226" s="41"/>
      <c r="Y226" s="4"/>
      <c r="Z226" s="41"/>
      <c r="AA226" s="41"/>
      <c r="AB226" s="41"/>
    </row>
    <row r="227" spans="1:25" s="41" customFormat="1" ht="15" customHeight="1">
      <c r="A227" s="95">
        <v>1</v>
      </c>
      <c r="B227" s="45" t="s">
        <v>266</v>
      </c>
      <c r="C227" s="90" t="s">
        <v>267</v>
      </c>
      <c r="D227" s="25">
        <v>120000</v>
      </c>
      <c r="E227" s="25"/>
      <c r="F227" s="25">
        <f>D227+E227</f>
        <v>120000</v>
      </c>
      <c r="G227" s="96">
        <v>120000</v>
      </c>
      <c r="H227" s="100"/>
      <c r="O227" s="4"/>
      <c r="T227" s="85"/>
      <c r="U227" s="85"/>
      <c r="V227" s="85"/>
      <c r="W227" s="85"/>
      <c r="Y227" s="4"/>
    </row>
    <row r="228" spans="1:25" s="41" customFormat="1" ht="12.75">
      <c r="A228" s="95">
        <v>2</v>
      </c>
      <c r="B228" s="45" t="s">
        <v>268</v>
      </c>
      <c r="C228" s="90" t="s">
        <v>267</v>
      </c>
      <c r="D228" s="25">
        <v>120000</v>
      </c>
      <c r="E228" s="25"/>
      <c r="F228" s="25">
        <f>D228+E228</f>
        <v>120000</v>
      </c>
      <c r="G228" s="96">
        <v>120000</v>
      </c>
      <c r="H228" s="100"/>
      <c r="O228" s="4"/>
      <c r="Y228" s="4"/>
    </row>
    <row r="229" spans="1:25" s="41" customFormat="1" ht="12.75">
      <c r="A229" s="95">
        <v>3</v>
      </c>
      <c r="B229" s="45" t="s">
        <v>269</v>
      </c>
      <c r="C229" s="90" t="s">
        <v>267</v>
      </c>
      <c r="D229" s="25">
        <v>59000</v>
      </c>
      <c r="E229" s="25"/>
      <c r="F229" s="25">
        <f>D229+E229</f>
        <v>59000</v>
      </c>
      <c r="G229" s="96">
        <v>59000</v>
      </c>
      <c r="H229" s="100"/>
      <c r="O229" s="4"/>
      <c r="T229" s="85"/>
      <c r="U229" s="85"/>
      <c r="V229" s="85"/>
      <c r="W229" s="85"/>
      <c r="Y229" s="4"/>
    </row>
    <row r="230" spans="1:25" s="41" customFormat="1" ht="12.75">
      <c r="A230" s="95">
        <v>4</v>
      </c>
      <c r="B230" s="45" t="s">
        <v>270</v>
      </c>
      <c r="C230" s="90" t="s">
        <v>267</v>
      </c>
      <c r="D230" s="25">
        <v>35000</v>
      </c>
      <c r="E230" s="25"/>
      <c r="F230" s="25">
        <f>D230+E230</f>
        <v>35000</v>
      </c>
      <c r="G230" s="96">
        <v>35000</v>
      </c>
      <c r="H230" s="100"/>
      <c r="L230" s="85"/>
      <c r="M230" s="85"/>
      <c r="N230" s="85"/>
      <c r="O230" s="4"/>
      <c r="Y230" s="4"/>
    </row>
    <row r="231" spans="1:25" s="41" customFormat="1" ht="12.75">
      <c r="A231" s="95">
        <v>5</v>
      </c>
      <c r="B231" s="45" t="s">
        <v>271</v>
      </c>
      <c r="C231" s="90" t="s">
        <v>267</v>
      </c>
      <c r="D231" s="25">
        <v>35000</v>
      </c>
      <c r="E231" s="25"/>
      <c r="F231" s="25">
        <f>D231+E231</f>
        <v>35000</v>
      </c>
      <c r="G231" s="96">
        <v>35000</v>
      </c>
      <c r="H231" s="100"/>
      <c r="O231" s="4"/>
      <c r="Y231" s="4"/>
    </row>
    <row r="232" spans="1:28" s="85" customFormat="1" ht="12.75">
      <c r="A232" s="98"/>
      <c r="B232" s="42" t="s">
        <v>272</v>
      </c>
      <c r="C232" s="99"/>
      <c r="D232" s="94">
        <f>SUM(D233:D234)</f>
        <v>120000</v>
      </c>
      <c r="E232" s="94">
        <f>SUM(E233:E234)</f>
        <v>0</v>
      </c>
      <c r="F232" s="94">
        <f>SUM(F233:F234)</f>
        <v>120000</v>
      </c>
      <c r="G232" s="94">
        <f>SUM(G233:G234)</f>
        <v>120000</v>
      </c>
      <c r="H232" s="94">
        <f>SUM(H233:H234)</f>
        <v>0</v>
      </c>
      <c r="I232" s="41"/>
      <c r="K232" s="41"/>
      <c r="L232" s="41"/>
      <c r="M232" s="41"/>
      <c r="N232" s="41"/>
      <c r="O232" s="4"/>
      <c r="P232" s="41"/>
      <c r="Q232" s="41"/>
      <c r="R232" s="41"/>
      <c r="T232" s="41"/>
      <c r="U232" s="41"/>
      <c r="V232" s="41"/>
      <c r="W232" s="41"/>
      <c r="Y232" s="4"/>
      <c r="Z232" s="41"/>
      <c r="AA232" s="41"/>
      <c r="AB232" s="41"/>
    </row>
    <row r="233" spans="1:25" s="41" customFormat="1" ht="51">
      <c r="A233" s="95">
        <v>1</v>
      </c>
      <c r="B233" s="45" t="s">
        <v>273</v>
      </c>
      <c r="C233" s="90" t="s">
        <v>267</v>
      </c>
      <c r="D233" s="25">
        <v>100000</v>
      </c>
      <c r="E233" s="25"/>
      <c r="F233" s="25">
        <f>D233+E233</f>
        <v>100000</v>
      </c>
      <c r="G233" s="96">
        <v>100000</v>
      </c>
      <c r="H233" s="100"/>
      <c r="L233" s="85"/>
      <c r="M233" s="85"/>
      <c r="N233" s="85"/>
      <c r="O233" s="4"/>
      <c r="Y233" s="4"/>
    </row>
    <row r="234" spans="1:25" s="41" customFormat="1" ht="38.25">
      <c r="A234" s="95">
        <v>2</v>
      </c>
      <c r="B234" s="45" t="s">
        <v>274</v>
      </c>
      <c r="C234" s="90" t="s">
        <v>267</v>
      </c>
      <c r="D234" s="25">
        <v>20000</v>
      </c>
      <c r="E234" s="25"/>
      <c r="F234" s="25">
        <f>D234+E234</f>
        <v>20000</v>
      </c>
      <c r="G234" s="96">
        <v>20000</v>
      </c>
      <c r="H234" s="100"/>
      <c r="O234" s="4"/>
      <c r="Y234" s="4"/>
    </row>
    <row r="235" spans="1:25" s="41" customFormat="1" ht="12.75">
      <c r="A235" s="101"/>
      <c r="B235" s="92" t="s">
        <v>275</v>
      </c>
      <c r="C235" s="92"/>
      <c r="D235" s="92">
        <f>SUM(D236:D281)</f>
        <v>12424000</v>
      </c>
      <c r="E235" s="92">
        <f>SUM(E236:E281)</f>
        <v>0</v>
      </c>
      <c r="F235" s="92">
        <f>SUM(F236:F281)</f>
        <v>12424000</v>
      </c>
      <c r="G235" s="92">
        <f>SUM(G236:G281)</f>
        <v>11860000</v>
      </c>
      <c r="H235" s="92">
        <f>SUM(H236:H281)</f>
        <v>564000</v>
      </c>
      <c r="L235" s="85"/>
      <c r="M235" s="85"/>
      <c r="N235" s="85"/>
      <c r="O235" s="4"/>
      <c r="T235" s="85"/>
      <c r="U235" s="85"/>
      <c r="V235" s="85"/>
      <c r="W235" s="85"/>
      <c r="Y235" s="4"/>
    </row>
    <row r="236" spans="1:28" s="104" customFormat="1" ht="12.75">
      <c r="A236" s="45">
        <v>1</v>
      </c>
      <c r="B236" s="45" t="s">
        <v>276</v>
      </c>
      <c r="C236" s="102" t="s">
        <v>66</v>
      </c>
      <c r="D236" s="25">
        <v>474000</v>
      </c>
      <c r="E236" s="25"/>
      <c r="F236" s="25">
        <f aca="true" t="shared" si="5" ref="F236:F281">D236+E236</f>
        <v>474000</v>
      </c>
      <c r="G236" s="103">
        <v>474000</v>
      </c>
      <c r="H236" s="103"/>
      <c r="I236" s="41"/>
      <c r="K236" s="41"/>
      <c r="L236" s="41"/>
      <c r="M236" s="41"/>
      <c r="N236" s="41"/>
      <c r="O236" s="4"/>
      <c r="P236" s="41"/>
      <c r="Q236" s="41"/>
      <c r="R236" s="41"/>
      <c r="T236" s="41"/>
      <c r="U236" s="41"/>
      <c r="V236" s="41"/>
      <c r="W236" s="41"/>
      <c r="Y236" s="4"/>
      <c r="Z236" s="41"/>
      <c r="AA236" s="41"/>
      <c r="AB236" s="41"/>
    </row>
    <row r="237" spans="1:28" s="104" customFormat="1" ht="12.75">
      <c r="A237" s="45">
        <v>2</v>
      </c>
      <c r="B237" s="45" t="s">
        <v>277</v>
      </c>
      <c r="C237" s="102" t="s">
        <v>66</v>
      </c>
      <c r="D237" s="25">
        <v>90000</v>
      </c>
      <c r="E237" s="25"/>
      <c r="F237" s="25">
        <f t="shared" si="5"/>
        <v>90000</v>
      </c>
      <c r="G237" s="105"/>
      <c r="H237" s="105">
        <v>90000</v>
      </c>
      <c r="I237" s="41"/>
      <c r="K237" s="41"/>
      <c r="L237" s="41"/>
      <c r="M237" s="41"/>
      <c r="N237" s="41"/>
      <c r="O237" s="4"/>
      <c r="P237" s="41"/>
      <c r="Q237" s="41"/>
      <c r="R237" s="41"/>
      <c r="T237" s="41"/>
      <c r="U237" s="41"/>
      <c r="V237" s="41"/>
      <c r="W237" s="41"/>
      <c r="Y237" s="4"/>
      <c r="Z237" s="41"/>
      <c r="AA237" s="41"/>
      <c r="AB237" s="41"/>
    </row>
    <row r="238" spans="1:28" s="104" customFormat="1" ht="38.25">
      <c r="A238" s="45">
        <v>3</v>
      </c>
      <c r="B238" s="45" t="s">
        <v>278</v>
      </c>
      <c r="C238" s="102" t="s">
        <v>66</v>
      </c>
      <c r="D238" s="25">
        <v>548000</v>
      </c>
      <c r="E238" s="25"/>
      <c r="F238" s="25">
        <f t="shared" si="5"/>
        <v>548000</v>
      </c>
      <c r="G238" s="105">
        <v>548000</v>
      </c>
      <c r="H238" s="105"/>
      <c r="I238" s="41"/>
      <c r="K238" s="41"/>
      <c r="L238" s="41"/>
      <c r="M238" s="41"/>
      <c r="N238" s="41"/>
      <c r="O238" s="4"/>
      <c r="P238" s="41"/>
      <c r="Q238" s="41"/>
      <c r="R238" s="41"/>
      <c r="T238" s="41"/>
      <c r="U238" s="41"/>
      <c r="V238" s="41"/>
      <c r="W238" s="41"/>
      <c r="Y238" s="4"/>
      <c r="Z238" s="41"/>
      <c r="AA238" s="41"/>
      <c r="AB238" s="41"/>
    </row>
    <row r="239" spans="1:28" s="104" customFormat="1" ht="12.75">
      <c r="A239" s="45">
        <v>4</v>
      </c>
      <c r="B239" s="45" t="s">
        <v>279</v>
      </c>
      <c r="C239" s="102" t="s">
        <v>66</v>
      </c>
      <c r="D239" s="25">
        <v>116000</v>
      </c>
      <c r="E239" s="25"/>
      <c r="F239" s="25">
        <f t="shared" si="5"/>
        <v>116000</v>
      </c>
      <c r="G239" s="105">
        <v>116000</v>
      </c>
      <c r="H239" s="105"/>
      <c r="I239" s="41"/>
      <c r="K239" s="41"/>
      <c r="L239" s="41"/>
      <c r="M239" s="41"/>
      <c r="N239" s="41"/>
      <c r="O239" s="4"/>
      <c r="P239" s="41"/>
      <c r="Q239" s="41"/>
      <c r="R239" s="41"/>
      <c r="Y239" s="4"/>
      <c r="Z239" s="41"/>
      <c r="AA239" s="41"/>
      <c r="AB239" s="41"/>
    </row>
    <row r="240" spans="1:28" s="104" customFormat="1" ht="25.5">
      <c r="A240" s="45">
        <v>5</v>
      </c>
      <c r="B240" s="45" t="s">
        <v>280</v>
      </c>
      <c r="C240" s="102" t="s">
        <v>66</v>
      </c>
      <c r="D240" s="25">
        <v>34000</v>
      </c>
      <c r="E240" s="25"/>
      <c r="F240" s="25">
        <f t="shared" si="5"/>
        <v>34000</v>
      </c>
      <c r="G240" s="105">
        <v>34000</v>
      </c>
      <c r="H240" s="105"/>
      <c r="I240" s="41"/>
      <c r="K240" s="41"/>
      <c r="L240" s="41"/>
      <c r="M240" s="41"/>
      <c r="N240" s="41"/>
      <c r="O240" s="4"/>
      <c r="P240" s="41"/>
      <c r="Q240" s="41"/>
      <c r="R240" s="41"/>
      <c r="Y240" s="4"/>
      <c r="Z240" s="41"/>
      <c r="AA240" s="41"/>
      <c r="AB240" s="41"/>
    </row>
    <row r="241" spans="1:28" s="104" customFormat="1" ht="12.75">
      <c r="A241" s="45">
        <v>6</v>
      </c>
      <c r="B241" s="45" t="s">
        <v>281</v>
      </c>
      <c r="C241" s="102" t="s">
        <v>66</v>
      </c>
      <c r="D241" s="25">
        <v>160000</v>
      </c>
      <c r="E241" s="25"/>
      <c r="F241" s="25">
        <f t="shared" si="5"/>
        <v>160000</v>
      </c>
      <c r="G241" s="105">
        <v>0</v>
      </c>
      <c r="H241" s="105">
        <v>160000</v>
      </c>
      <c r="I241" s="41"/>
      <c r="K241" s="41"/>
      <c r="L241" s="85"/>
      <c r="M241" s="85"/>
      <c r="N241" s="85"/>
      <c r="O241" s="4"/>
      <c r="P241" s="41"/>
      <c r="Q241" s="41"/>
      <c r="R241" s="41"/>
      <c r="Y241" s="4"/>
      <c r="Z241" s="41"/>
      <c r="AA241" s="41"/>
      <c r="AB241" s="41"/>
    </row>
    <row r="242" spans="1:28" s="104" customFormat="1" ht="12.75">
      <c r="A242" s="45">
        <v>7</v>
      </c>
      <c r="B242" s="45" t="s">
        <v>282</v>
      </c>
      <c r="C242" s="102" t="s">
        <v>66</v>
      </c>
      <c r="D242" s="25">
        <v>80000</v>
      </c>
      <c r="E242" s="25"/>
      <c r="F242" s="25">
        <f t="shared" si="5"/>
        <v>80000</v>
      </c>
      <c r="G242" s="105">
        <v>0</v>
      </c>
      <c r="H242" s="105">
        <v>80000</v>
      </c>
      <c r="I242" s="41"/>
      <c r="K242" s="41"/>
      <c r="L242" s="41"/>
      <c r="M242" s="41"/>
      <c r="N242" s="41"/>
      <c r="O242" s="4"/>
      <c r="P242" s="41"/>
      <c r="Q242" s="41"/>
      <c r="R242" s="41"/>
      <c r="Y242" s="4"/>
      <c r="Z242" s="41"/>
      <c r="AA242" s="41"/>
      <c r="AB242" s="41"/>
    </row>
    <row r="243" spans="1:28" s="104" customFormat="1" ht="12.75">
      <c r="A243" s="45">
        <v>8</v>
      </c>
      <c r="B243" s="45" t="s">
        <v>283</v>
      </c>
      <c r="C243" s="102" t="s">
        <v>66</v>
      </c>
      <c r="D243" s="25">
        <v>60000</v>
      </c>
      <c r="E243" s="25"/>
      <c r="F243" s="25">
        <f t="shared" si="5"/>
        <v>60000</v>
      </c>
      <c r="G243" s="105">
        <v>60000</v>
      </c>
      <c r="H243" s="105"/>
      <c r="I243" s="41"/>
      <c r="K243" s="41"/>
      <c r="L243" s="41"/>
      <c r="M243" s="41"/>
      <c r="N243" s="41"/>
      <c r="O243" s="4"/>
      <c r="P243" s="41"/>
      <c r="Q243" s="41"/>
      <c r="R243" s="41"/>
      <c r="Y243" s="4"/>
      <c r="Z243" s="41"/>
      <c r="AA243" s="41"/>
      <c r="AB243" s="41"/>
    </row>
    <row r="244" spans="1:28" s="104" customFormat="1" ht="12.75">
      <c r="A244" s="45">
        <v>9</v>
      </c>
      <c r="B244" s="45" t="s">
        <v>284</v>
      </c>
      <c r="C244" s="102" t="s">
        <v>66</v>
      </c>
      <c r="D244" s="25">
        <v>52000</v>
      </c>
      <c r="E244" s="25"/>
      <c r="F244" s="25">
        <f t="shared" si="5"/>
        <v>52000</v>
      </c>
      <c r="G244" s="105">
        <v>52000</v>
      </c>
      <c r="H244" s="105"/>
      <c r="I244" s="41"/>
      <c r="K244" s="41"/>
      <c r="L244" s="41"/>
      <c r="M244" s="41"/>
      <c r="N244" s="41"/>
      <c r="O244" s="4"/>
      <c r="P244" s="41"/>
      <c r="Q244" s="41"/>
      <c r="R244" s="41"/>
      <c r="Y244" s="4"/>
      <c r="Z244" s="41"/>
      <c r="AA244" s="41"/>
      <c r="AB244" s="41"/>
    </row>
    <row r="245" spans="1:28" s="104" customFormat="1" ht="12.75">
      <c r="A245" s="45">
        <v>10</v>
      </c>
      <c r="B245" s="45" t="s">
        <v>285</v>
      </c>
      <c r="C245" s="102" t="s">
        <v>64</v>
      </c>
      <c r="D245" s="25">
        <v>30000</v>
      </c>
      <c r="E245" s="25"/>
      <c r="F245" s="25">
        <f t="shared" si="5"/>
        <v>30000</v>
      </c>
      <c r="G245" s="105">
        <v>30000</v>
      </c>
      <c r="H245" s="105"/>
      <c r="I245" s="41"/>
      <c r="K245" s="41"/>
      <c r="O245" s="4"/>
      <c r="P245" s="41"/>
      <c r="Q245" s="41"/>
      <c r="R245" s="41"/>
      <c r="Y245" s="4"/>
      <c r="Z245" s="41"/>
      <c r="AA245" s="41"/>
      <c r="AB245" s="41"/>
    </row>
    <row r="246" spans="1:28" s="104" customFormat="1" ht="12.75">
      <c r="A246" s="45">
        <v>11</v>
      </c>
      <c r="B246" s="45" t="s">
        <v>286</v>
      </c>
      <c r="C246" s="102" t="s">
        <v>66</v>
      </c>
      <c r="D246" s="25">
        <v>60000</v>
      </c>
      <c r="E246" s="25"/>
      <c r="F246" s="25">
        <f t="shared" si="5"/>
        <v>60000</v>
      </c>
      <c r="G246" s="105">
        <v>60000</v>
      </c>
      <c r="H246" s="105"/>
      <c r="I246" s="41"/>
      <c r="K246" s="41"/>
      <c r="O246" s="4"/>
      <c r="P246" s="41"/>
      <c r="Q246" s="41"/>
      <c r="R246" s="41"/>
      <c r="Y246" s="4"/>
      <c r="Z246" s="41"/>
      <c r="AA246" s="41"/>
      <c r="AB246" s="41"/>
    </row>
    <row r="247" spans="1:25" s="41" customFormat="1" ht="12.75">
      <c r="A247" s="45">
        <v>12</v>
      </c>
      <c r="B247" s="45" t="s">
        <v>287</v>
      </c>
      <c r="C247" s="102" t="s">
        <v>64</v>
      </c>
      <c r="D247" s="25">
        <v>2183000</v>
      </c>
      <c r="E247" s="25"/>
      <c r="F247" s="25">
        <f t="shared" si="5"/>
        <v>2183000</v>
      </c>
      <c r="G247" s="105">
        <v>2183000</v>
      </c>
      <c r="H247" s="105"/>
      <c r="L247" s="104"/>
      <c r="M247" s="104"/>
      <c r="N247" s="104"/>
      <c r="O247" s="4"/>
      <c r="T247" s="104"/>
      <c r="U247" s="104"/>
      <c r="V247" s="104"/>
      <c r="W247" s="104"/>
      <c r="Y247" s="4"/>
    </row>
    <row r="248" spans="1:28" s="104" customFormat="1" ht="27.75" customHeight="1">
      <c r="A248" s="45">
        <v>13</v>
      </c>
      <c r="B248" s="45" t="s">
        <v>288</v>
      </c>
      <c r="C248" s="102" t="s">
        <v>66</v>
      </c>
      <c r="D248" s="25">
        <v>1150000</v>
      </c>
      <c r="E248" s="25"/>
      <c r="F248" s="25">
        <f t="shared" si="5"/>
        <v>1150000</v>
      </c>
      <c r="G248" s="105">
        <v>1150000</v>
      </c>
      <c r="H248" s="105"/>
      <c r="I248" s="41"/>
      <c r="K248" s="41"/>
      <c r="O248" s="4"/>
      <c r="P248" s="41"/>
      <c r="Q248" s="41"/>
      <c r="R248" s="41"/>
      <c r="Y248" s="4"/>
      <c r="Z248" s="41"/>
      <c r="AA248" s="41"/>
      <c r="AB248" s="41"/>
    </row>
    <row r="249" spans="1:28" s="104" customFormat="1" ht="24.75" customHeight="1">
      <c r="A249" s="45">
        <v>14</v>
      </c>
      <c r="B249" s="45" t="s">
        <v>289</v>
      </c>
      <c r="C249" s="102" t="s">
        <v>66</v>
      </c>
      <c r="D249" s="25">
        <v>64000</v>
      </c>
      <c r="E249" s="25"/>
      <c r="F249" s="25">
        <f t="shared" si="5"/>
        <v>64000</v>
      </c>
      <c r="G249" s="105">
        <v>64000</v>
      </c>
      <c r="H249" s="105"/>
      <c r="I249" s="41"/>
      <c r="K249" s="41"/>
      <c r="O249" s="4"/>
      <c r="P249" s="41"/>
      <c r="Q249" s="41"/>
      <c r="R249" s="41"/>
      <c r="Y249" s="4"/>
      <c r="Z249" s="41"/>
      <c r="AA249" s="41"/>
      <c r="AB249" s="41"/>
    </row>
    <row r="250" spans="1:28" s="104" customFormat="1" ht="12.75">
      <c r="A250" s="45">
        <v>15</v>
      </c>
      <c r="B250" s="45" t="s">
        <v>290</v>
      </c>
      <c r="C250" s="102" t="s">
        <v>66</v>
      </c>
      <c r="D250" s="25">
        <v>480000</v>
      </c>
      <c r="E250" s="25"/>
      <c r="F250" s="25">
        <f t="shared" si="5"/>
        <v>480000</v>
      </c>
      <c r="G250" s="105">
        <v>480000</v>
      </c>
      <c r="H250" s="105"/>
      <c r="I250" s="41"/>
      <c r="K250" s="41"/>
      <c r="O250" s="4"/>
      <c r="P250" s="41"/>
      <c r="Q250" s="41"/>
      <c r="R250" s="41"/>
      <c r="T250" s="41"/>
      <c r="U250" s="41"/>
      <c r="V250" s="41"/>
      <c r="W250" s="41"/>
      <c r="Y250" s="4"/>
      <c r="Z250" s="41"/>
      <c r="AA250" s="41"/>
      <c r="AB250" s="41"/>
    </row>
    <row r="251" spans="1:28" s="104" customFormat="1" ht="25.5">
      <c r="A251" s="45">
        <v>16</v>
      </c>
      <c r="B251" s="45" t="s">
        <v>291</v>
      </c>
      <c r="C251" s="102" t="s">
        <v>66</v>
      </c>
      <c r="D251" s="25">
        <v>48000</v>
      </c>
      <c r="E251" s="25"/>
      <c r="F251" s="25">
        <f t="shared" si="5"/>
        <v>48000</v>
      </c>
      <c r="G251" s="105">
        <v>0</v>
      </c>
      <c r="H251" s="105">
        <v>48000</v>
      </c>
      <c r="I251" s="41"/>
      <c r="K251" s="41"/>
      <c r="O251" s="4"/>
      <c r="P251" s="41"/>
      <c r="Q251" s="41"/>
      <c r="R251" s="41"/>
      <c r="Y251" s="4"/>
      <c r="Z251" s="41"/>
      <c r="AA251" s="41"/>
      <c r="AB251" s="41"/>
    </row>
    <row r="252" spans="1:28" s="104" customFormat="1" ht="12.75">
      <c r="A252" s="45">
        <v>17</v>
      </c>
      <c r="B252" s="45" t="s">
        <v>292</v>
      </c>
      <c r="C252" s="102" t="s">
        <v>66</v>
      </c>
      <c r="D252" s="25">
        <v>1250000</v>
      </c>
      <c r="E252" s="25"/>
      <c r="F252" s="25">
        <f t="shared" si="5"/>
        <v>1250000</v>
      </c>
      <c r="G252" s="105">
        <v>1250000</v>
      </c>
      <c r="H252" s="105"/>
      <c r="I252" s="41"/>
      <c r="K252" s="41"/>
      <c r="O252" s="4"/>
      <c r="P252" s="41"/>
      <c r="Q252" s="41"/>
      <c r="R252" s="41"/>
      <c r="Y252" s="4"/>
      <c r="Z252" s="41"/>
      <c r="AA252" s="41"/>
      <c r="AB252" s="41"/>
    </row>
    <row r="253" spans="1:28" s="104" customFormat="1" ht="12.75">
      <c r="A253" s="45">
        <v>18</v>
      </c>
      <c r="B253" s="45" t="s">
        <v>293</v>
      </c>
      <c r="C253" s="102" t="s">
        <v>66</v>
      </c>
      <c r="D253" s="25">
        <v>25000</v>
      </c>
      <c r="E253" s="25"/>
      <c r="F253" s="25">
        <f t="shared" si="5"/>
        <v>25000</v>
      </c>
      <c r="G253" s="105">
        <v>25000</v>
      </c>
      <c r="H253" s="105"/>
      <c r="I253" s="41"/>
      <c r="K253" s="41"/>
      <c r="O253" s="4"/>
      <c r="P253" s="41"/>
      <c r="Q253" s="41"/>
      <c r="R253" s="41"/>
      <c r="Y253" s="4"/>
      <c r="Z253" s="41"/>
      <c r="AA253" s="41"/>
      <c r="AB253" s="41"/>
    </row>
    <row r="254" spans="1:28" s="104" customFormat="1" ht="12.75">
      <c r="A254" s="45">
        <v>19</v>
      </c>
      <c r="B254" s="45" t="s">
        <v>294</v>
      </c>
      <c r="C254" s="102" t="s">
        <v>66</v>
      </c>
      <c r="D254" s="25">
        <v>300000</v>
      </c>
      <c r="E254" s="25"/>
      <c r="F254" s="25">
        <f t="shared" si="5"/>
        <v>300000</v>
      </c>
      <c r="G254" s="105">
        <v>300000</v>
      </c>
      <c r="H254" s="105"/>
      <c r="I254" s="41"/>
      <c r="K254" s="41"/>
      <c r="O254" s="4"/>
      <c r="P254" s="41"/>
      <c r="Q254" s="41"/>
      <c r="R254" s="41"/>
      <c r="Y254" s="4"/>
      <c r="Z254" s="41"/>
      <c r="AA254" s="41"/>
      <c r="AB254" s="41"/>
    </row>
    <row r="255" spans="1:28" s="104" customFormat="1" ht="12.75">
      <c r="A255" s="45">
        <v>20</v>
      </c>
      <c r="B255" s="45" t="s">
        <v>295</v>
      </c>
      <c r="C255" s="102" t="s">
        <v>66</v>
      </c>
      <c r="D255" s="25">
        <v>100000</v>
      </c>
      <c r="E255" s="25"/>
      <c r="F255" s="25">
        <f t="shared" si="5"/>
        <v>100000</v>
      </c>
      <c r="G255" s="105">
        <v>100000</v>
      </c>
      <c r="H255" s="105"/>
      <c r="I255" s="41"/>
      <c r="K255" s="41"/>
      <c r="O255" s="4"/>
      <c r="P255" s="41"/>
      <c r="Q255" s="41"/>
      <c r="R255" s="41"/>
      <c r="Y255" s="4"/>
      <c r="Z255" s="41"/>
      <c r="AA255" s="41"/>
      <c r="AB255" s="41"/>
    </row>
    <row r="256" spans="1:28" s="104" customFormat="1" ht="12.75">
      <c r="A256" s="45">
        <v>21</v>
      </c>
      <c r="B256" s="45" t="s">
        <v>296</v>
      </c>
      <c r="C256" s="102" t="s">
        <v>66</v>
      </c>
      <c r="D256" s="25">
        <v>15000</v>
      </c>
      <c r="E256" s="25"/>
      <c r="F256" s="25">
        <f t="shared" si="5"/>
        <v>15000</v>
      </c>
      <c r="G256" s="105">
        <v>0</v>
      </c>
      <c r="H256" s="105">
        <v>15000</v>
      </c>
      <c r="I256" s="41"/>
      <c r="K256" s="41"/>
      <c r="L256" s="41"/>
      <c r="M256" s="41"/>
      <c r="N256" s="41"/>
      <c r="O256" s="4"/>
      <c r="P256" s="41"/>
      <c r="Q256" s="41"/>
      <c r="R256" s="41"/>
      <c r="Y256" s="4"/>
      <c r="Z256" s="41"/>
      <c r="AA256" s="41"/>
      <c r="AB256" s="41"/>
    </row>
    <row r="257" spans="1:28" s="104" customFormat="1" ht="12.75">
      <c r="A257" s="45">
        <v>22</v>
      </c>
      <c r="B257" s="45" t="s">
        <v>297</v>
      </c>
      <c r="C257" s="102" t="s">
        <v>66</v>
      </c>
      <c r="D257" s="25">
        <v>21000</v>
      </c>
      <c r="E257" s="109"/>
      <c r="F257" s="25">
        <f t="shared" si="5"/>
        <v>21000</v>
      </c>
      <c r="G257" s="41">
        <v>0</v>
      </c>
      <c r="H257" s="105">
        <v>21000</v>
      </c>
      <c r="I257" s="41"/>
      <c r="K257" s="41"/>
      <c r="O257" s="4"/>
      <c r="P257" s="41"/>
      <c r="Q257" s="41"/>
      <c r="R257" s="41"/>
      <c r="Y257" s="4"/>
      <c r="Z257" s="41"/>
      <c r="AA257" s="41"/>
      <c r="AB257" s="41"/>
    </row>
    <row r="258" spans="1:28" s="104" customFormat="1" ht="12.75">
      <c r="A258" s="45">
        <v>23</v>
      </c>
      <c r="B258" s="45" t="s">
        <v>298</v>
      </c>
      <c r="C258" s="102" t="s">
        <v>66</v>
      </c>
      <c r="D258" s="25">
        <v>35000</v>
      </c>
      <c r="E258" s="25"/>
      <c r="F258" s="25">
        <f t="shared" si="5"/>
        <v>35000</v>
      </c>
      <c r="G258" s="105">
        <v>35000</v>
      </c>
      <c r="H258" s="105"/>
      <c r="I258" s="41"/>
      <c r="K258" s="41"/>
      <c r="O258" s="4"/>
      <c r="P258" s="41"/>
      <c r="Q258" s="41"/>
      <c r="R258" s="41"/>
      <c r="Y258" s="4"/>
      <c r="Z258" s="41"/>
      <c r="AA258" s="41"/>
      <c r="AB258" s="41"/>
    </row>
    <row r="259" spans="1:28" s="104" customFormat="1" ht="12.75">
      <c r="A259" s="45">
        <v>24</v>
      </c>
      <c r="B259" s="45" t="s">
        <v>299</v>
      </c>
      <c r="C259" s="102" t="s">
        <v>66</v>
      </c>
      <c r="D259" s="25">
        <v>12000</v>
      </c>
      <c r="E259" s="25"/>
      <c r="F259" s="25">
        <f t="shared" si="5"/>
        <v>12000</v>
      </c>
      <c r="G259" s="105">
        <v>12000</v>
      </c>
      <c r="H259" s="105"/>
      <c r="I259" s="41"/>
      <c r="K259" s="41"/>
      <c r="O259" s="4"/>
      <c r="P259" s="41"/>
      <c r="Q259" s="41"/>
      <c r="R259" s="41"/>
      <c r="Y259" s="4"/>
      <c r="Z259" s="41"/>
      <c r="AA259" s="41"/>
      <c r="AB259" s="41"/>
    </row>
    <row r="260" spans="1:28" s="104" customFormat="1" ht="12.75">
      <c r="A260" s="45">
        <v>25</v>
      </c>
      <c r="B260" s="45" t="s">
        <v>300</v>
      </c>
      <c r="C260" s="102" t="s">
        <v>66</v>
      </c>
      <c r="D260" s="25">
        <v>12000</v>
      </c>
      <c r="E260" s="25"/>
      <c r="F260" s="25">
        <f t="shared" si="5"/>
        <v>12000</v>
      </c>
      <c r="G260" s="105">
        <v>12000</v>
      </c>
      <c r="H260" s="105"/>
      <c r="I260" s="41"/>
      <c r="K260" s="41"/>
      <c r="O260" s="4"/>
      <c r="P260" s="41"/>
      <c r="Q260" s="41"/>
      <c r="R260" s="41"/>
      <c r="Y260" s="4"/>
      <c r="Z260" s="41"/>
      <c r="AA260" s="41"/>
      <c r="AB260" s="41"/>
    </row>
    <row r="261" spans="1:28" s="104" customFormat="1" ht="12.75">
      <c r="A261" s="45">
        <v>26</v>
      </c>
      <c r="B261" s="45" t="s">
        <v>301</v>
      </c>
      <c r="C261" s="102" t="s">
        <v>66</v>
      </c>
      <c r="D261" s="25">
        <v>2700000</v>
      </c>
      <c r="E261" s="25"/>
      <c r="F261" s="25">
        <f t="shared" si="5"/>
        <v>2700000</v>
      </c>
      <c r="G261" s="31">
        <v>2700000</v>
      </c>
      <c r="H261" s="105"/>
      <c r="I261" s="41"/>
      <c r="K261" s="41"/>
      <c r="O261" s="4"/>
      <c r="P261" s="41"/>
      <c r="Q261" s="41"/>
      <c r="R261" s="41"/>
      <c r="Y261" s="4"/>
      <c r="Z261" s="41"/>
      <c r="AA261" s="41"/>
      <c r="AB261" s="41"/>
    </row>
    <row r="262" spans="1:28" s="106" customFormat="1" ht="12.75">
      <c r="A262" s="45">
        <v>27</v>
      </c>
      <c r="B262" s="45" t="s">
        <v>211</v>
      </c>
      <c r="C262" s="102" t="s">
        <v>66</v>
      </c>
      <c r="D262" s="25">
        <v>150000</v>
      </c>
      <c r="E262" s="25"/>
      <c r="F262" s="25">
        <f t="shared" si="5"/>
        <v>150000</v>
      </c>
      <c r="G262" s="31"/>
      <c r="H262" s="105">
        <v>150000</v>
      </c>
      <c r="I262" s="41"/>
      <c r="K262" s="41"/>
      <c r="L262" s="104"/>
      <c r="M262" s="104"/>
      <c r="N262" s="104"/>
      <c r="O262" s="4"/>
      <c r="P262" s="41"/>
      <c r="Q262" s="41"/>
      <c r="R262" s="41"/>
      <c r="T262" s="104"/>
      <c r="U262" s="104"/>
      <c r="V262" s="104"/>
      <c r="W262" s="104"/>
      <c r="Y262" s="4"/>
      <c r="Z262" s="41"/>
      <c r="AA262" s="41"/>
      <c r="AB262" s="41"/>
    </row>
    <row r="263" spans="1:28" s="106" customFormat="1" ht="12.75">
      <c r="A263" s="45">
        <v>28</v>
      </c>
      <c r="B263" s="45" t="s">
        <v>302</v>
      </c>
      <c r="C263" s="102" t="s">
        <v>66</v>
      </c>
      <c r="D263" s="25">
        <v>15000</v>
      </c>
      <c r="E263" s="25"/>
      <c r="F263" s="25">
        <f t="shared" si="5"/>
        <v>15000</v>
      </c>
      <c r="G263" s="31">
        <v>15000</v>
      </c>
      <c r="H263" s="105"/>
      <c r="I263" s="41"/>
      <c r="K263" s="41"/>
      <c r="L263" s="104"/>
      <c r="M263" s="104"/>
      <c r="N263" s="104"/>
      <c r="O263" s="4"/>
      <c r="P263" s="41"/>
      <c r="Q263" s="41"/>
      <c r="R263" s="41"/>
      <c r="T263" s="104"/>
      <c r="U263" s="104"/>
      <c r="V263" s="104"/>
      <c r="W263" s="104"/>
      <c r="Y263" s="4"/>
      <c r="Z263" s="41"/>
      <c r="AA263" s="41"/>
      <c r="AB263" s="41"/>
    </row>
    <row r="264" spans="1:28" s="106" customFormat="1" ht="25.5">
      <c r="A264" s="45">
        <v>29</v>
      </c>
      <c r="B264" s="45" t="s">
        <v>303</v>
      </c>
      <c r="C264" s="102" t="s">
        <v>66</v>
      </c>
      <c r="D264" s="25">
        <v>90000</v>
      </c>
      <c r="E264" s="25"/>
      <c r="F264" s="25">
        <f t="shared" si="5"/>
        <v>90000</v>
      </c>
      <c r="G264" s="31">
        <v>90000</v>
      </c>
      <c r="H264" s="105"/>
      <c r="I264" s="41"/>
      <c r="K264" s="41"/>
      <c r="L264" s="104"/>
      <c r="M264" s="104"/>
      <c r="N264" s="104"/>
      <c r="O264" s="4"/>
      <c r="P264" s="41"/>
      <c r="Q264" s="41"/>
      <c r="R264" s="41"/>
      <c r="T264" s="104"/>
      <c r="U264" s="104"/>
      <c r="V264" s="104"/>
      <c r="W264" s="104"/>
      <c r="Y264" s="4"/>
      <c r="Z264" s="41"/>
      <c r="AA264" s="41"/>
      <c r="AB264" s="41"/>
    </row>
    <row r="265" spans="1:28" s="106" customFormat="1" ht="12.75">
      <c r="A265" s="45">
        <v>30</v>
      </c>
      <c r="B265" s="45" t="s">
        <v>304</v>
      </c>
      <c r="C265" s="102" t="s">
        <v>66</v>
      </c>
      <c r="D265" s="25">
        <v>120000</v>
      </c>
      <c r="E265" s="25"/>
      <c r="F265" s="25">
        <f t="shared" si="5"/>
        <v>120000</v>
      </c>
      <c r="G265" s="31">
        <v>120000</v>
      </c>
      <c r="H265" s="105"/>
      <c r="I265" s="41"/>
      <c r="K265" s="41"/>
      <c r="L265" s="104"/>
      <c r="M265" s="104"/>
      <c r="N265" s="104"/>
      <c r="O265" s="4"/>
      <c r="P265" s="41"/>
      <c r="Q265" s="41"/>
      <c r="R265" s="41"/>
      <c r="Y265" s="4"/>
      <c r="Z265" s="41"/>
      <c r="AA265" s="41"/>
      <c r="AB265" s="41"/>
    </row>
    <row r="266" spans="1:28" s="106" customFormat="1" ht="12.75">
      <c r="A266" s="45">
        <v>31</v>
      </c>
      <c r="B266" s="45" t="s">
        <v>305</v>
      </c>
      <c r="C266" s="102" t="s">
        <v>66</v>
      </c>
      <c r="D266" s="25">
        <v>50000</v>
      </c>
      <c r="E266" s="25"/>
      <c r="F266" s="25">
        <f t="shared" si="5"/>
        <v>50000</v>
      </c>
      <c r="G266" s="31">
        <v>50000</v>
      </c>
      <c r="H266" s="105"/>
      <c r="I266" s="41"/>
      <c r="K266" s="41"/>
      <c r="L266" s="104"/>
      <c r="M266" s="104"/>
      <c r="N266" s="104"/>
      <c r="O266" s="4"/>
      <c r="P266" s="41"/>
      <c r="Q266" s="41"/>
      <c r="R266" s="41"/>
      <c r="Y266" s="4"/>
      <c r="Z266" s="41"/>
      <c r="AA266" s="41"/>
      <c r="AB266" s="41"/>
    </row>
    <row r="267" spans="1:28" s="106" customFormat="1" ht="12.75">
      <c r="A267" s="45">
        <v>32</v>
      </c>
      <c r="B267" s="45" t="s">
        <v>306</v>
      </c>
      <c r="C267" s="102" t="s">
        <v>66</v>
      </c>
      <c r="D267" s="25">
        <v>125000</v>
      </c>
      <c r="E267" s="25"/>
      <c r="F267" s="25">
        <f t="shared" si="5"/>
        <v>125000</v>
      </c>
      <c r="G267" s="31">
        <v>125000</v>
      </c>
      <c r="H267" s="105"/>
      <c r="I267" s="41"/>
      <c r="K267" s="41"/>
      <c r="L267" s="104"/>
      <c r="M267" s="104"/>
      <c r="N267" s="104"/>
      <c r="O267" s="4"/>
      <c r="P267" s="41"/>
      <c r="Q267" s="41"/>
      <c r="R267" s="41"/>
      <c r="Y267" s="4"/>
      <c r="Z267" s="41"/>
      <c r="AA267" s="41"/>
      <c r="AB267" s="41"/>
    </row>
    <row r="268" spans="1:28" s="106" customFormat="1" ht="25.5">
      <c r="A268" s="45">
        <v>33</v>
      </c>
      <c r="B268" s="45" t="s">
        <v>307</v>
      </c>
      <c r="C268" s="102" t="s">
        <v>66</v>
      </c>
      <c r="D268" s="25">
        <v>25000</v>
      </c>
      <c r="E268" s="25"/>
      <c r="F268" s="25">
        <f t="shared" si="5"/>
        <v>25000</v>
      </c>
      <c r="G268" s="31">
        <v>25000</v>
      </c>
      <c r="H268" s="105"/>
      <c r="I268" s="41"/>
      <c r="K268" s="41"/>
      <c r="L268" s="104"/>
      <c r="M268" s="104"/>
      <c r="N268" s="104"/>
      <c r="O268" s="4"/>
      <c r="P268" s="41"/>
      <c r="Q268" s="41"/>
      <c r="R268" s="41"/>
      <c r="Y268" s="4"/>
      <c r="Z268" s="41"/>
      <c r="AA268" s="41"/>
      <c r="AB268" s="41"/>
    </row>
    <row r="269" spans="1:28" s="106" customFormat="1" ht="12.75">
      <c r="A269" s="45">
        <v>34</v>
      </c>
      <c r="B269" s="45" t="s">
        <v>308</v>
      </c>
      <c r="C269" s="102" t="s">
        <v>66</v>
      </c>
      <c r="D269" s="25">
        <v>50000</v>
      </c>
      <c r="E269" s="25"/>
      <c r="F269" s="25">
        <f t="shared" si="5"/>
        <v>50000</v>
      </c>
      <c r="G269" s="31">
        <v>50000</v>
      </c>
      <c r="H269" s="105"/>
      <c r="I269" s="41"/>
      <c r="K269" s="41"/>
      <c r="L269" s="104"/>
      <c r="M269" s="104"/>
      <c r="N269" s="104"/>
      <c r="O269" s="4"/>
      <c r="P269" s="41"/>
      <c r="Q269" s="41"/>
      <c r="R269" s="41"/>
      <c r="Y269" s="4"/>
      <c r="Z269" s="41"/>
      <c r="AA269" s="41"/>
      <c r="AB269" s="41"/>
    </row>
    <row r="270" spans="1:28" s="106" customFormat="1" ht="14.25" customHeight="1">
      <c r="A270" s="45">
        <v>35</v>
      </c>
      <c r="B270" s="45" t="s">
        <v>309</v>
      </c>
      <c r="C270" s="102" t="s">
        <v>66</v>
      </c>
      <c r="D270" s="25">
        <v>43000</v>
      </c>
      <c r="E270" s="25"/>
      <c r="F270" s="25">
        <f t="shared" si="5"/>
        <v>43000</v>
      </c>
      <c r="G270" s="31">
        <v>43000</v>
      </c>
      <c r="H270" s="105"/>
      <c r="I270" s="41"/>
      <c r="K270" s="41"/>
      <c r="L270" s="104"/>
      <c r="M270" s="104"/>
      <c r="O270" s="4"/>
      <c r="P270" s="41"/>
      <c r="Q270" s="41"/>
      <c r="R270" s="41"/>
      <c r="Y270" s="4"/>
      <c r="Z270" s="41"/>
      <c r="AA270" s="41"/>
      <c r="AB270" s="41"/>
    </row>
    <row r="271" spans="1:28" s="106" customFormat="1" ht="12.75">
      <c r="A271" s="45">
        <v>36</v>
      </c>
      <c r="B271" s="45" t="s">
        <v>310</v>
      </c>
      <c r="C271" s="102" t="s">
        <v>66</v>
      </c>
      <c r="D271" s="25">
        <v>330000</v>
      </c>
      <c r="E271" s="25"/>
      <c r="F271" s="25">
        <f t="shared" si="5"/>
        <v>330000</v>
      </c>
      <c r="G271" s="31">
        <v>330000</v>
      </c>
      <c r="H271" s="105"/>
      <c r="I271" s="41"/>
      <c r="K271" s="41"/>
      <c r="O271" s="4"/>
      <c r="P271" s="41"/>
      <c r="Q271" s="41"/>
      <c r="R271" s="41"/>
      <c r="Y271" s="4"/>
      <c r="Z271" s="41"/>
      <c r="AA271" s="41"/>
      <c r="AB271" s="41"/>
    </row>
    <row r="272" spans="1:28" s="106" customFormat="1" ht="12.75">
      <c r="A272" s="45">
        <v>37</v>
      </c>
      <c r="B272" s="45" t="s">
        <v>311</v>
      </c>
      <c r="C272" s="102" t="s">
        <v>66</v>
      </c>
      <c r="D272" s="25">
        <v>50000</v>
      </c>
      <c r="E272" s="25"/>
      <c r="F272" s="25">
        <f t="shared" si="5"/>
        <v>50000</v>
      </c>
      <c r="G272" s="31">
        <v>50000</v>
      </c>
      <c r="H272" s="105"/>
      <c r="I272" s="41"/>
      <c r="K272" s="41"/>
      <c r="O272" s="4"/>
      <c r="P272" s="41"/>
      <c r="Q272" s="41"/>
      <c r="R272" s="41"/>
      <c r="Y272" s="4"/>
      <c r="Z272" s="41"/>
      <c r="AA272" s="41"/>
      <c r="AB272" s="41"/>
    </row>
    <row r="273" spans="1:28" s="106" customFormat="1" ht="12.75">
      <c r="A273" s="45">
        <v>38</v>
      </c>
      <c r="B273" s="45" t="s">
        <v>312</v>
      </c>
      <c r="C273" s="102" t="s">
        <v>66</v>
      </c>
      <c r="D273" s="25">
        <v>25000</v>
      </c>
      <c r="E273" s="25"/>
      <c r="F273" s="25">
        <f t="shared" si="5"/>
        <v>25000</v>
      </c>
      <c r="G273" s="31">
        <v>25000</v>
      </c>
      <c r="H273" s="105"/>
      <c r="I273" s="41"/>
      <c r="K273" s="41"/>
      <c r="O273" s="4"/>
      <c r="P273" s="41"/>
      <c r="Q273" s="41"/>
      <c r="R273" s="41"/>
      <c r="Y273" s="4"/>
      <c r="Z273" s="41"/>
      <c r="AA273" s="41"/>
      <c r="AB273" s="41"/>
    </row>
    <row r="274" spans="1:28" s="106" customFormat="1" ht="12.75">
      <c r="A274" s="45">
        <v>39</v>
      </c>
      <c r="B274" s="45" t="s">
        <v>313</v>
      </c>
      <c r="C274" s="102" t="s">
        <v>66</v>
      </c>
      <c r="D274" s="25">
        <v>20000</v>
      </c>
      <c r="E274" s="25"/>
      <c r="F274" s="25">
        <f t="shared" si="5"/>
        <v>20000</v>
      </c>
      <c r="G274" s="31">
        <v>20000</v>
      </c>
      <c r="H274" s="105"/>
      <c r="I274" s="41"/>
      <c r="K274" s="41"/>
      <c r="O274" s="4"/>
      <c r="P274" s="41"/>
      <c r="Q274" s="41"/>
      <c r="R274" s="41"/>
      <c r="Y274" s="4"/>
      <c r="Z274" s="41"/>
      <c r="AA274" s="41"/>
      <c r="AB274" s="41"/>
    </row>
    <row r="275" spans="1:28" s="106" customFormat="1" ht="12.75">
      <c r="A275" s="45">
        <v>40</v>
      </c>
      <c r="B275" s="45" t="s">
        <v>314</v>
      </c>
      <c r="C275" s="102" t="s">
        <v>66</v>
      </c>
      <c r="D275" s="25">
        <v>50000</v>
      </c>
      <c r="E275" s="25"/>
      <c r="F275" s="25">
        <f t="shared" si="5"/>
        <v>50000</v>
      </c>
      <c r="G275" s="31">
        <v>50000</v>
      </c>
      <c r="H275" s="105"/>
      <c r="I275" s="41"/>
      <c r="K275" s="41"/>
      <c r="O275" s="4"/>
      <c r="P275" s="41"/>
      <c r="Q275" s="41"/>
      <c r="R275" s="41"/>
      <c r="Y275" s="4"/>
      <c r="Z275" s="41"/>
      <c r="AA275" s="41"/>
      <c r="AB275" s="41"/>
    </row>
    <row r="276" spans="1:28" s="106" customFormat="1" ht="12.75">
      <c r="A276" s="45">
        <v>41</v>
      </c>
      <c r="B276" s="45" t="s">
        <v>315</v>
      </c>
      <c r="C276" s="102" t="s">
        <v>66</v>
      </c>
      <c r="D276" s="25">
        <v>25000</v>
      </c>
      <c r="E276" s="25"/>
      <c r="F276" s="25">
        <f t="shared" si="5"/>
        <v>25000</v>
      </c>
      <c r="G276" s="31">
        <v>25000</v>
      </c>
      <c r="H276" s="105"/>
      <c r="I276" s="41"/>
      <c r="K276" s="41"/>
      <c r="O276" s="4"/>
      <c r="P276" s="41"/>
      <c r="Q276" s="41"/>
      <c r="R276" s="41"/>
      <c r="Y276" s="4"/>
      <c r="Z276" s="41"/>
      <c r="AA276" s="41"/>
      <c r="AB276" s="41"/>
    </row>
    <row r="277" spans="1:28" s="106" customFormat="1" ht="12.75">
      <c r="A277" s="45">
        <v>42</v>
      </c>
      <c r="B277" s="45" t="s">
        <v>316</v>
      </c>
      <c r="C277" s="102" t="s">
        <v>66</v>
      </c>
      <c r="D277" s="25">
        <v>50000</v>
      </c>
      <c r="E277" s="25"/>
      <c r="F277" s="25">
        <f t="shared" si="5"/>
        <v>50000</v>
      </c>
      <c r="G277" s="31">
        <v>50000</v>
      </c>
      <c r="H277" s="105"/>
      <c r="I277" s="41"/>
      <c r="K277" s="41"/>
      <c r="O277" s="4"/>
      <c r="P277" s="41"/>
      <c r="Q277" s="41"/>
      <c r="R277" s="41"/>
      <c r="Y277" s="4"/>
      <c r="Z277" s="41"/>
      <c r="AA277" s="41"/>
      <c r="AB277" s="41"/>
    </row>
    <row r="278" spans="1:28" s="106" customFormat="1" ht="12.75">
      <c r="A278" s="45">
        <v>43</v>
      </c>
      <c r="B278" s="45" t="s">
        <v>317</v>
      </c>
      <c r="C278" s="102" t="s">
        <v>66</v>
      </c>
      <c r="D278" s="25">
        <v>30000</v>
      </c>
      <c r="E278" s="25"/>
      <c r="F278" s="25">
        <f t="shared" si="5"/>
        <v>30000</v>
      </c>
      <c r="G278" s="31">
        <v>30000</v>
      </c>
      <c r="H278" s="105"/>
      <c r="I278" s="41"/>
      <c r="K278" s="41"/>
      <c r="O278" s="4"/>
      <c r="P278" s="41"/>
      <c r="Q278" s="41"/>
      <c r="R278" s="41"/>
      <c r="Y278" s="4"/>
      <c r="Z278" s="41"/>
      <c r="AA278" s="41"/>
      <c r="AB278" s="41"/>
    </row>
    <row r="279" spans="1:28" s="106" customFormat="1" ht="12.75">
      <c r="A279" s="45">
        <v>44</v>
      </c>
      <c r="B279" s="45" t="s">
        <v>318</v>
      </c>
      <c r="C279" s="102" t="s">
        <v>66</v>
      </c>
      <c r="D279" s="25">
        <v>17000</v>
      </c>
      <c r="E279" s="25"/>
      <c r="F279" s="25">
        <f t="shared" si="5"/>
        <v>17000</v>
      </c>
      <c r="G279" s="31">
        <v>17000</v>
      </c>
      <c r="H279" s="105"/>
      <c r="I279" s="41"/>
      <c r="K279" s="41"/>
      <c r="O279" s="4"/>
      <c r="P279" s="41"/>
      <c r="Q279" s="41"/>
      <c r="R279" s="41"/>
      <c r="Y279" s="4"/>
      <c r="Z279" s="41"/>
      <c r="AA279" s="41"/>
      <c r="AB279" s="41"/>
    </row>
    <row r="280" spans="1:28" s="106" customFormat="1" ht="12.75">
      <c r="A280" s="45">
        <v>45</v>
      </c>
      <c r="B280" s="45" t="s">
        <v>319</v>
      </c>
      <c r="C280" s="102" t="s">
        <v>66</v>
      </c>
      <c r="D280" s="25">
        <v>500000</v>
      </c>
      <c r="E280" s="25"/>
      <c r="F280" s="25">
        <f t="shared" si="5"/>
        <v>500000</v>
      </c>
      <c r="G280" s="31">
        <v>500000</v>
      </c>
      <c r="H280" s="105"/>
      <c r="I280" s="41"/>
      <c r="K280" s="41"/>
      <c r="O280" s="4"/>
      <c r="P280" s="41"/>
      <c r="Q280" s="41"/>
      <c r="R280" s="41"/>
      <c r="Y280" s="4"/>
      <c r="Z280" s="41"/>
      <c r="AA280" s="41"/>
      <c r="AB280" s="41"/>
    </row>
    <row r="281" spans="1:28" s="106" customFormat="1" ht="25.5">
      <c r="A281" s="45">
        <v>46</v>
      </c>
      <c r="B281" s="45" t="s">
        <v>320</v>
      </c>
      <c r="C281" s="102" t="s">
        <v>66</v>
      </c>
      <c r="D281" s="25">
        <v>560000</v>
      </c>
      <c r="E281" s="25"/>
      <c r="F281" s="25">
        <f t="shared" si="5"/>
        <v>560000</v>
      </c>
      <c r="G281" s="31">
        <v>560000</v>
      </c>
      <c r="H281" s="107"/>
      <c r="I281" s="41"/>
      <c r="K281" s="41"/>
      <c r="O281" s="4"/>
      <c r="P281" s="41"/>
      <c r="Q281" s="41"/>
      <c r="R281" s="41"/>
      <c r="Y281" s="4"/>
      <c r="Z281" s="41"/>
      <c r="AA281" s="41"/>
      <c r="AB281" s="41"/>
    </row>
  </sheetData>
  <sheetProtection/>
  <autoFilter ref="A4:AB281"/>
  <mergeCells count="7">
    <mergeCell ref="A2:A3"/>
    <mergeCell ref="B2:B3"/>
    <mergeCell ref="C2:C3"/>
    <mergeCell ref="D2:D3"/>
    <mergeCell ref="G2:H2"/>
    <mergeCell ref="E2:E3"/>
    <mergeCell ref="F2:F3"/>
  </mergeCells>
  <printOptions horizontalCentered="1"/>
  <pageMargins left="0.15748031496062992" right="0.1968503937007874" top="1.1023622047244095" bottom="0.2755905511811024" header="0.31496062992125984" footer="0.15748031496062992"/>
  <pageSetup horizontalDpi="600" verticalDpi="600" orientation="portrait" paperSize="9" scale="70" r:id="rId3"/>
  <headerFooter>
    <oddHeader>&amp;LROMÂNIA
JUDEȚUL MUREȘ
CONSILIUL JUDEȚEAN&amp;C&amp;"-,Aldin"
Programul de investiţii pe  anul 2019&amp;RAnexa nr.  7/b  la HCJM nr.     _____/___________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2019-06-18T06:29:32Z</cp:lastPrinted>
  <dcterms:created xsi:type="dcterms:W3CDTF">2019-04-15T09:59:35Z</dcterms:created>
  <dcterms:modified xsi:type="dcterms:W3CDTF">2019-06-18T06:29:40Z</dcterms:modified>
  <cp:category/>
  <cp:version/>
  <cp:contentType/>
  <cp:contentStatus/>
</cp:coreProperties>
</file>