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650" activeTab="0"/>
  </bookViews>
  <sheets>
    <sheet name="Anexa 1 sintetic" sheetId="1" r:id="rId1"/>
  </sheets>
  <definedNames>
    <definedName name="_xlnm.Print_Titles" localSheetId="0">'Anexa 1 sintetic'!$9:$11</definedName>
  </definedNames>
  <calcPr fullCalcOnLoad="1"/>
</workbook>
</file>

<file path=xl/sharedStrings.xml><?xml version="1.0" encoding="utf-8"?>
<sst xmlns="http://schemas.openxmlformats.org/spreadsheetml/2006/main" count="111" uniqueCount="104">
  <si>
    <t>AVIZAT</t>
  </si>
  <si>
    <t>PRESEDINTE CA</t>
  </si>
  <si>
    <t>Peti Andrei</t>
  </si>
  <si>
    <t>BUGETUL  DE  VENITURI  ŞI  CHELTUIELI  PE  ANUL  2016</t>
  </si>
  <si>
    <t>Anexa nr.1</t>
  </si>
  <si>
    <t>mii lei</t>
  </si>
  <si>
    <t>INDICATORI</t>
  </si>
  <si>
    <t>Nr. rd.</t>
  </si>
  <si>
    <t xml:space="preserve"> Realizat/ Preliminat  an precedent 2015</t>
  </si>
  <si>
    <t>%</t>
  </si>
  <si>
    <t>Estimări an 2017</t>
  </si>
  <si>
    <t>Estimări an 2018</t>
  </si>
  <si>
    <t>Influente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</si>
  <si>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</si>
  <si>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</si>
  <si>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</si>
  <si>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</si>
  <si>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</si>
  <si>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</si>
  <si>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</si>
  <si>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</si>
  <si>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</si>
  <si>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</si>
  <si>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</si>
  <si>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</si>
  <si>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</si>
  <si>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</si>
  <si>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</si>
  <si>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</si>
  <si>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</si>
  <si>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</si>
  <si>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</si>
  <si>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</si>
  <si>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</si>
  <si>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</si>
  <si>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</si>
  <si>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</si>
  <si>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</si>
  <si>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</si>
  <si>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</si>
  <si>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</si>
  <si>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</si>
  <si>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</si>
  <si>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</si>
  <si>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</si>
  <si>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</si>
  <si>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</si>
  <si>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</si>
  <si>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</si>
  <si>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</si>
  <si>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</si>
  <si>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</si>
  <si>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</si>
  <si>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</si>
  <si>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</si>
  <si>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</si>
  <si>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</si>
  <si>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</si>
  <si>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</si>
  <si>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</si>
  <si>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</si>
  <si>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</si>
  <si>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</si>
  <si>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</si>
  <si>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</si>
  <si>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</si>
  <si>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</si>
  <si>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</si>
  <si>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</si>
  <si>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</si>
  <si>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</si>
  <si>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</si>
  <si>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</si>
  <si>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</si>
  <si>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</si>
  <si>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</si>
  <si>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</si>
  <si>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</si>
  <si>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</si>
  <si>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</si>
  <si>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</si>
  <si>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</si>
  <si>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</si>
  <si>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</si>
  <si>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</si>
  <si>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</si>
  <si>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</si>
  <si>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</si>
  <si>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</si>
  <si>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</si>
  <si>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</si>
  <si>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</si>
  <si>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</si>
  <si>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</si>
  <si>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</si>
  <si>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</si>
  <si>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</si>
  <si>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</si>
  <si>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</si>
  <si>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                                                                                *) Rd.50 = Rd.155 din Anexa de fundamentare  nr.2</t>
  </si>
  <si>
    <t>Propunere rectificare-mii lei</t>
  </si>
  <si>
    <t>ANEXA 1 la HCJ nr…</t>
  </si>
  <si>
    <t>Consiliul Judeţean Mureş</t>
  </si>
  <si>
    <t>la R.A Aeroportul Transilvania Tîrgu Mureş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</si>
</sst>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51" applyFont="1" applyFill="1" applyAlignment="1">
      <alignment horizontal="left"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3" fillId="0" borderId="0" xfId="51" applyFont="1" applyFill="1" applyBorder="1" applyAlignment="1">
      <alignment vertical="center"/>
      <protection/>
    </xf>
    <xf numFmtId="0" fontId="3" fillId="0" borderId="0" xfId="51" applyFont="1" applyFill="1" applyAlignment="1">
      <alignment wrapText="1"/>
      <protection/>
    </xf>
    <xf numFmtId="0" fontId="3" fillId="0" borderId="0" xfId="51" applyFont="1" applyFill="1" applyAlignment="1">
      <alignment horizontal="center"/>
      <protection/>
    </xf>
    <xf numFmtId="3" fontId="3" fillId="0" borderId="0" xfId="51" applyNumberFormat="1" applyFont="1" applyFill="1" applyAlignment="1">
      <alignment horizontal="right"/>
      <protection/>
    </xf>
    <xf numFmtId="3" fontId="4" fillId="0" borderId="0" xfId="51" applyNumberFormat="1" applyFont="1" applyFill="1" applyAlignment="1">
      <alignment horizontal="right"/>
      <protection/>
    </xf>
    <xf numFmtId="0" fontId="4" fillId="0" borderId="0" xfId="51" applyFont="1" applyFill="1" applyBorder="1">
      <alignment/>
      <protection/>
    </xf>
    <xf numFmtId="3" fontId="4" fillId="0" borderId="0" xfId="51" applyNumberFormat="1" applyFont="1" applyFill="1" applyBorder="1" applyAlignment="1">
      <alignment horizontal="center"/>
      <protection/>
    </xf>
    <xf numFmtId="3" fontId="4" fillId="0" borderId="0" xfId="51" applyNumberFormat="1" applyFont="1" applyFill="1" applyBorder="1">
      <alignment/>
      <protection/>
    </xf>
    <xf numFmtId="0" fontId="0" fillId="0" borderId="0" xfId="51" applyFont="1" applyFill="1" applyBorder="1">
      <alignment/>
      <protection/>
    </xf>
    <xf numFmtId="0" fontId="0" fillId="0" borderId="0" xfId="51" applyFont="1" applyFill="1">
      <alignment/>
      <protection/>
    </xf>
    <xf numFmtId="3" fontId="5" fillId="0" borderId="0" xfId="51" applyNumberFormat="1" applyFont="1" applyFill="1" applyBorder="1">
      <alignment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wrapText="1"/>
      <protection/>
    </xf>
    <xf numFmtId="0" fontId="3" fillId="0" borderId="0" xfId="51" applyFont="1" applyFill="1" applyBorder="1" applyAlignment="1">
      <alignment horizontal="center"/>
      <protection/>
    </xf>
    <xf numFmtId="3" fontId="3" fillId="0" borderId="0" xfId="51" applyNumberFormat="1" applyFont="1" applyFill="1" applyBorder="1" applyAlignment="1">
      <alignment horizontal="right"/>
      <protection/>
    </xf>
    <xf numFmtId="0" fontId="3" fillId="0" borderId="0" xfId="51" applyFont="1" applyFill="1" applyBorder="1">
      <alignment/>
      <protection/>
    </xf>
    <xf numFmtId="3" fontId="3" fillId="0" borderId="0" xfId="51" applyNumberFormat="1" applyFont="1" applyFill="1" applyBorder="1">
      <alignment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center"/>
      <protection/>
    </xf>
    <xf numFmtId="3" fontId="3" fillId="0" borderId="10" xfId="51" applyNumberFormat="1" applyFont="1" applyFill="1" applyBorder="1" applyAlignment="1">
      <alignment horizontal="right"/>
      <protection/>
    </xf>
    <xf numFmtId="3" fontId="6" fillId="0" borderId="11" xfId="51" applyNumberFormat="1" applyFont="1" applyFill="1" applyBorder="1" applyAlignment="1">
      <alignment horizontal="right" vertical="center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wrapText="1"/>
      <protection/>
    </xf>
    <xf numFmtId="3" fontId="3" fillId="0" borderId="11" xfId="51" applyNumberFormat="1" applyFont="1" applyFill="1" applyBorder="1" applyAlignment="1">
      <alignment horizontal="right" wrapText="1"/>
      <protection/>
    </xf>
    <xf numFmtId="3" fontId="3" fillId="0" borderId="11" xfId="51" applyNumberFormat="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3" fillId="0" borderId="11" xfId="51" applyFont="1" applyFill="1" applyBorder="1" applyAlignment="1">
      <alignment vertical="center" wrapText="1"/>
      <protection/>
    </xf>
    <xf numFmtId="0" fontId="4" fillId="0" borderId="11" xfId="51" applyFont="1" applyFill="1" applyBorder="1" applyAlignment="1">
      <alignment horizontal="center" wrapText="1"/>
      <protection/>
    </xf>
    <xf numFmtId="2" fontId="3" fillId="0" borderId="11" xfId="51" applyNumberFormat="1" applyFont="1" applyFill="1" applyBorder="1">
      <alignment/>
      <protection/>
    </xf>
    <xf numFmtId="0" fontId="3" fillId="0" borderId="11" xfId="51" applyFont="1" applyFill="1" applyBorder="1" applyAlignment="1">
      <alignment horizontal="left" vertical="top" wrapText="1"/>
      <protection/>
    </xf>
    <xf numFmtId="0" fontId="3" fillId="0" borderId="12" xfId="52" applyFont="1" applyFill="1" applyBorder="1" applyAlignment="1">
      <alignment vertical="top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3" fontId="4" fillId="0" borderId="11" xfId="51" applyNumberFormat="1" applyFont="1" applyFill="1" applyBorder="1">
      <alignment/>
      <protection/>
    </xf>
    <xf numFmtId="3" fontId="4" fillId="0" borderId="11" xfId="51" applyNumberFormat="1" applyFont="1" applyFill="1" applyBorder="1" applyAlignment="1">
      <alignment horizontal="right" wrapText="1"/>
      <protection/>
    </xf>
    <xf numFmtId="3" fontId="3" fillId="0" borderId="13" xfId="51" applyNumberFormat="1" applyFont="1" applyFill="1" applyBorder="1" applyAlignment="1">
      <alignment horizontal="right" wrapText="1"/>
      <protection/>
    </xf>
    <xf numFmtId="3" fontId="3" fillId="0" borderId="14" xfId="51" applyNumberFormat="1" applyFont="1" applyFill="1" applyBorder="1" applyAlignment="1">
      <alignment horizontal="right"/>
      <protection/>
    </xf>
    <xf numFmtId="0" fontId="3" fillId="0" borderId="15" xfId="51" applyFont="1" applyFill="1" applyBorder="1" applyAlignment="1">
      <alignment vertical="center" wrapText="1"/>
      <protection/>
    </xf>
    <xf numFmtId="3" fontId="3" fillId="0" borderId="16" xfId="51" applyNumberFormat="1" applyFont="1" applyFill="1" applyBorder="1" applyAlignment="1">
      <alignment horizontal="right" wrapText="1"/>
      <protection/>
    </xf>
    <xf numFmtId="0" fontId="3" fillId="0" borderId="17" xfId="51" applyFont="1" applyFill="1" applyBorder="1" applyAlignment="1">
      <alignment vertical="center" wrapText="1"/>
      <protection/>
    </xf>
    <xf numFmtId="0" fontId="3" fillId="0" borderId="13" xfId="51" applyFont="1" applyFill="1" applyBorder="1" applyAlignment="1">
      <alignment vertical="top" wrapText="1"/>
      <protection/>
    </xf>
    <xf numFmtId="0" fontId="4" fillId="0" borderId="18" xfId="0" applyFont="1" applyBorder="1" applyAlignment="1">
      <alignment vertical="top" wrapText="1"/>
    </xf>
    <xf numFmtId="0" fontId="3" fillId="0" borderId="19" xfId="52" applyFont="1" applyFill="1" applyBorder="1" applyAlignment="1">
      <alignment vertical="center"/>
      <protection/>
    </xf>
    <xf numFmtId="0" fontId="3" fillId="0" borderId="20" xfId="52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4" fillId="0" borderId="11" xfId="51" applyFont="1" applyFill="1" applyBorder="1" applyAlignment="1">
      <alignment horizontal="left" vertical="top" wrapText="1"/>
      <protection/>
    </xf>
    <xf numFmtId="0" fontId="4" fillId="0" borderId="16" xfId="0" applyFont="1" applyBorder="1" applyAlignment="1">
      <alignment vertical="top" wrapText="1"/>
    </xf>
    <xf numFmtId="0" fontId="3" fillId="0" borderId="0" xfId="51" applyFont="1" applyFill="1" applyBorder="1" applyAlignment="1">
      <alignment vertical="center" wrapText="1"/>
      <protection/>
    </xf>
    <xf numFmtId="0" fontId="3" fillId="24" borderId="11" xfId="51" applyFont="1" applyFill="1" applyBorder="1" applyAlignment="1">
      <alignment horizontal="left" vertical="center" wrapText="1"/>
      <protection/>
    </xf>
    <xf numFmtId="0" fontId="3" fillId="24" borderId="11" xfId="51" applyFont="1" applyFill="1" applyBorder="1" applyAlignment="1">
      <alignment horizontal="center" vertical="center" wrapText="1"/>
      <protection/>
    </xf>
    <xf numFmtId="0" fontId="3" fillId="24" borderId="11" xfId="51" applyFont="1" applyFill="1" applyBorder="1" applyAlignment="1">
      <alignment vertical="center" wrapText="1"/>
      <protection/>
    </xf>
    <xf numFmtId="0" fontId="4" fillId="24" borderId="11" xfId="51" applyFont="1" applyFill="1" applyBorder="1" applyAlignment="1">
      <alignment horizontal="center" wrapText="1"/>
      <protection/>
    </xf>
    <xf numFmtId="3" fontId="3" fillId="24" borderId="11" xfId="51" applyNumberFormat="1" applyFont="1" applyFill="1" applyBorder="1" applyAlignment="1">
      <alignment horizontal="right" wrapText="1"/>
      <protection/>
    </xf>
    <xf numFmtId="2" fontId="4" fillId="24" borderId="11" xfId="51" applyNumberFormat="1" applyFont="1" applyFill="1" applyBorder="1" applyAlignment="1">
      <alignment horizontal="left" wrapText="1"/>
      <protection/>
    </xf>
    <xf numFmtId="0" fontId="0" fillId="24" borderId="0" xfId="51" applyFont="1" applyFill="1" applyBorder="1">
      <alignment/>
      <protection/>
    </xf>
    <xf numFmtId="0" fontId="0" fillId="24" borderId="0" xfId="51" applyFont="1" applyFill="1">
      <alignment/>
      <protection/>
    </xf>
    <xf numFmtId="3" fontId="4" fillId="0" borderId="11" xfId="51" applyNumberFormat="1" applyFont="1" applyFill="1" applyBorder="1" applyAlignment="1">
      <alignment wrapText="1"/>
      <protection/>
    </xf>
    <xf numFmtId="0" fontId="0" fillId="0" borderId="0" xfId="51" applyFont="1" applyFill="1" applyBorder="1" applyAlignment="1">
      <alignment wrapText="1"/>
      <protection/>
    </xf>
    <xf numFmtId="0" fontId="0" fillId="0" borderId="0" xfId="51" applyFont="1" applyFill="1" applyAlignment="1">
      <alignment wrapText="1"/>
      <protection/>
    </xf>
    <xf numFmtId="3" fontId="4" fillId="0" borderId="11" xfId="51" applyNumberFormat="1" applyFont="1" applyFill="1" applyBorder="1" applyAlignment="1">
      <alignment horizontal="right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3" fontId="4" fillId="0" borderId="11" xfId="51" applyNumberFormat="1" applyFont="1" applyFill="1" applyBorder="1">
      <alignment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3" fontId="4" fillId="24" borderId="11" xfId="51" applyNumberFormat="1" applyFont="1" applyFill="1" applyBorder="1" applyAlignment="1">
      <alignment horizontal="right" wrapText="1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left" vertical="top" wrapText="1"/>
      <protection/>
    </xf>
    <xf numFmtId="0" fontId="4" fillId="0" borderId="0" xfId="51" applyFont="1" applyFill="1" applyBorder="1" applyAlignment="1">
      <alignment horizontal="center"/>
      <protection/>
    </xf>
    <xf numFmtId="3" fontId="4" fillId="0" borderId="0" xfId="51" applyNumberFormat="1" applyFont="1" applyFill="1" applyBorder="1" applyAlignment="1">
      <alignment horizontal="right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wrapText="1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wrapText="1"/>
      <protection/>
    </xf>
    <xf numFmtId="0" fontId="4" fillId="0" borderId="0" xfId="51" applyFont="1" applyFill="1" applyAlignment="1">
      <alignment horizontal="center"/>
      <protection/>
    </xf>
    <xf numFmtId="0" fontId="3" fillId="0" borderId="21" xfId="51" applyFont="1" applyFill="1" applyBorder="1" applyAlignment="1">
      <alignment horizontal="center"/>
      <protection/>
    </xf>
    <xf numFmtId="3" fontId="3" fillId="0" borderId="21" xfId="51" applyNumberFormat="1" applyFont="1" applyFill="1" applyBorder="1" applyAlignment="1">
      <alignment horizontal="right" wrapText="1"/>
      <protection/>
    </xf>
    <xf numFmtId="2" fontId="4" fillId="0" borderId="21" xfId="51" applyNumberFormat="1" applyFont="1" applyFill="1" applyBorder="1">
      <alignment/>
      <protection/>
    </xf>
    <xf numFmtId="3" fontId="4" fillId="0" borderId="21" xfId="51" applyNumberFormat="1" applyFont="1" applyFill="1" applyBorder="1" applyAlignment="1">
      <alignment horizontal="right" wrapText="1"/>
      <protection/>
    </xf>
    <xf numFmtId="2" fontId="3" fillId="24" borderId="21" xfId="51" applyNumberFormat="1" applyFont="1" applyFill="1" applyBorder="1">
      <alignment/>
      <protection/>
    </xf>
    <xf numFmtId="0" fontId="3" fillId="0" borderId="11" xfId="51" applyFont="1" applyFill="1" applyBorder="1" applyAlignment="1">
      <alignment horizontal="left" vertical="top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/>
      <protection/>
    </xf>
    <xf numFmtId="0" fontId="3" fillId="0" borderId="21" xfId="51" applyFont="1" applyFill="1" applyBorder="1" applyAlignment="1">
      <alignment horizontal="left" vertical="top" wrapText="1"/>
      <protection/>
    </xf>
    <xf numFmtId="0" fontId="9" fillId="0" borderId="0" xfId="52" applyFont="1" applyFill="1" applyBorder="1" applyAlignment="1">
      <alignment horizontal="left" vertical="top" wrapText="1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3" fillId="24" borderId="11" xfId="51" applyFont="1" applyFill="1" applyBorder="1" applyAlignment="1">
      <alignment horizontal="left" vertical="top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left" vertical="top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wrapText="1"/>
      <protection/>
    </xf>
    <xf numFmtId="4" fontId="3" fillId="0" borderId="0" xfId="51" applyNumberFormat="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3" fontId="6" fillId="0" borderId="11" xfId="51" applyNumberFormat="1" applyFont="1" applyFill="1" applyBorder="1" applyAlignment="1">
      <alignment horizontal="right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3" fontId="6" fillId="0" borderId="11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BVC sint. v.23.01.2013" xfId="51"/>
    <cellStyle name="Normal_Copy of Copy of BVC analitic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4"/>
  <sheetViews>
    <sheetView tabSelected="1" zoomScale="108" zoomScaleNormal="108" zoomScalePageLayoutView="0" workbookViewId="0" topLeftCell="A52">
      <selection activeCell="P10" sqref="P10"/>
    </sheetView>
  </sheetViews>
  <sheetFormatPr defaultColWidth="9.140625" defaultRowHeight="12.75"/>
  <cols>
    <col min="1" max="1" width="4.28125" style="78" customWidth="1"/>
    <col min="2" max="2" width="2.7109375" style="78" customWidth="1"/>
    <col min="3" max="3" width="3.140625" style="76" customWidth="1"/>
    <col min="4" max="4" width="5.7109375" style="78" customWidth="1"/>
    <col min="5" max="5" width="52.8515625" style="79" customWidth="1"/>
    <col min="6" max="6" width="3.421875" style="80" customWidth="1"/>
    <col min="7" max="7" width="11.28125" style="7" hidden="1" customWidth="1"/>
    <col min="8" max="8" width="10.28125" style="7" hidden="1" customWidth="1"/>
    <col min="9" max="9" width="12.421875" style="7" customWidth="1"/>
    <col min="10" max="10" width="6.8515625" style="8" hidden="1" customWidth="1"/>
    <col min="11" max="11" width="9.7109375" style="9" hidden="1" customWidth="1"/>
    <col min="12" max="12" width="9.28125" style="10" hidden="1" customWidth="1"/>
    <col min="13" max="13" width="6.7109375" style="8" hidden="1" customWidth="1"/>
    <col min="14" max="14" width="6.140625" style="8" hidden="1" customWidth="1"/>
    <col min="15" max="110" width="9.140625" style="11" customWidth="1"/>
    <col min="111" max="16384" width="9.140625" style="12" customWidth="1"/>
  </cols>
  <sheetData>
    <row r="1" spans="1:7" ht="15.75">
      <c r="A1" s="1"/>
      <c r="B1" s="2"/>
      <c r="C1" s="3"/>
      <c r="D1" s="2"/>
      <c r="E1" s="4" t="s">
        <v>102</v>
      </c>
      <c r="F1" s="5"/>
      <c r="G1" s="6"/>
    </row>
    <row r="2" spans="1:11" ht="15.75">
      <c r="A2" s="1"/>
      <c r="B2" s="2"/>
      <c r="C2" s="3"/>
      <c r="D2" s="2"/>
      <c r="E2" s="4"/>
      <c r="F2" s="5"/>
      <c r="G2" s="6"/>
      <c r="H2" s="6"/>
      <c r="I2" s="6" t="s">
        <v>101</v>
      </c>
      <c r="K2" s="13" t="s">
        <v>0</v>
      </c>
    </row>
    <row r="3" spans="1:11" ht="15.75">
      <c r="A3" s="1"/>
      <c r="B3" s="2"/>
      <c r="C3" s="3"/>
      <c r="D3" s="2"/>
      <c r="E3" s="4"/>
      <c r="F3" s="5"/>
      <c r="G3" s="6"/>
      <c r="H3" s="6"/>
      <c r="I3" s="6"/>
      <c r="K3" s="13" t="s">
        <v>1</v>
      </c>
    </row>
    <row r="4" spans="1:11" ht="15.75">
      <c r="A4" s="1"/>
      <c r="B4" s="2"/>
      <c r="C4" s="3"/>
      <c r="D4" s="2"/>
      <c r="E4" s="4"/>
      <c r="F4" s="5"/>
      <c r="G4" s="6"/>
      <c r="H4" s="6"/>
      <c r="I4" s="6"/>
      <c r="K4" s="13" t="s">
        <v>2</v>
      </c>
    </row>
    <row r="5" spans="1:13" ht="15">
      <c r="A5" s="14"/>
      <c r="B5" s="14"/>
      <c r="C5" s="3"/>
      <c r="D5" s="14"/>
      <c r="E5" s="15"/>
      <c r="F5" s="16"/>
      <c r="G5" s="17"/>
      <c r="H5" s="17"/>
      <c r="I5" s="17"/>
      <c r="M5" s="18"/>
    </row>
    <row r="6" spans="1:14" ht="18" customHeight="1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2" ht="15">
      <c r="A7" s="14"/>
      <c r="B7" s="14"/>
      <c r="C7" s="3"/>
      <c r="D7" s="14"/>
      <c r="E7" s="15" t="s">
        <v>103</v>
      </c>
      <c r="F7" s="16"/>
      <c r="G7" s="17"/>
      <c r="H7" s="17"/>
      <c r="I7" s="17"/>
      <c r="L7" s="19" t="s">
        <v>4</v>
      </c>
    </row>
    <row r="8" spans="1:14" ht="15.75" thickBot="1">
      <c r="A8" s="20"/>
      <c r="B8" s="20"/>
      <c r="C8" s="3"/>
      <c r="D8" s="20"/>
      <c r="E8" s="21"/>
      <c r="F8" s="22"/>
      <c r="G8" s="23"/>
      <c r="H8" s="17"/>
      <c r="I8" s="17" t="s">
        <v>5</v>
      </c>
      <c r="N8" s="18" t="s">
        <v>5</v>
      </c>
    </row>
    <row r="9" spans="1:114" ht="15" customHeight="1" thickBot="1">
      <c r="A9" s="91"/>
      <c r="B9" s="91"/>
      <c r="C9" s="91"/>
      <c r="D9" s="95" t="s">
        <v>6</v>
      </c>
      <c r="E9" s="95"/>
      <c r="F9" s="98" t="s">
        <v>7</v>
      </c>
      <c r="G9" s="99" t="s">
        <v>8</v>
      </c>
      <c r="H9" s="24"/>
      <c r="I9" s="24"/>
      <c r="J9" s="100" t="s">
        <v>9</v>
      </c>
      <c r="K9" s="101" t="s">
        <v>10</v>
      </c>
      <c r="L9" s="101" t="s">
        <v>11</v>
      </c>
      <c r="M9" s="100" t="s">
        <v>9</v>
      </c>
      <c r="N9" s="100"/>
      <c r="DG9" s="11"/>
      <c r="DH9" s="11"/>
      <c r="DI9" s="11"/>
      <c r="DJ9" s="11"/>
    </row>
    <row r="10" spans="1:114" ht="78.75" customHeight="1" thickBot="1">
      <c r="A10" s="91"/>
      <c r="B10" s="91"/>
      <c r="C10" s="91"/>
      <c r="D10" s="95"/>
      <c r="E10" s="95"/>
      <c r="F10" s="98"/>
      <c r="G10" s="99"/>
      <c r="H10" s="24" t="s">
        <v>12</v>
      </c>
      <c r="I10" s="24" t="s">
        <v>100</v>
      </c>
      <c r="J10" s="100"/>
      <c r="K10" s="101"/>
      <c r="L10" s="101"/>
      <c r="M10" s="25" t="s">
        <v>13</v>
      </c>
      <c r="N10" s="25" t="s">
        <v>14</v>
      </c>
      <c r="DG10" s="11"/>
      <c r="DH10" s="11"/>
      <c r="DI10" s="11"/>
      <c r="DJ10" s="11"/>
    </row>
    <row r="11" spans="1:110" s="32" customFormat="1" ht="14.25" customHeight="1" thickBot="1">
      <c r="A11" s="26">
        <v>0</v>
      </c>
      <c r="B11" s="95">
        <v>1</v>
      </c>
      <c r="C11" s="95"/>
      <c r="D11" s="96">
        <v>2</v>
      </c>
      <c r="E11" s="96"/>
      <c r="F11" s="27">
        <v>3</v>
      </c>
      <c r="G11" s="28">
        <v>4</v>
      </c>
      <c r="H11" s="28"/>
      <c r="I11" s="28"/>
      <c r="J11" s="27" t="s">
        <v>15</v>
      </c>
      <c r="K11" s="29">
        <v>7</v>
      </c>
      <c r="L11" s="29">
        <v>8</v>
      </c>
      <c r="M11" s="30">
        <v>9</v>
      </c>
      <c r="N11" s="81">
        <v>10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</row>
    <row r="12" spans="1:14" ht="18" customHeight="1" thickBot="1">
      <c r="A12" s="33" t="s">
        <v>16</v>
      </c>
      <c r="B12" s="26"/>
      <c r="C12" s="34"/>
      <c r="D12" s="86" t="s">
        <v>17</v>
      </c>
      <c r="E12" s="86"/>
      <c r="F12" s="35">
        <v>1</v>
      </c>
      <c r="G12" s="28">
        <f>SUM(G13+G16+G17)</f>
        <v>11341.7</v>
      </c>
      <c r="H12" s="28">
        <f aca="true" t="shared" si="0" ref="H12:N12">SUM(H13+H16+H17)</f>
        <v>12028</v>
      </c>
      <c r="I12" s="28">
        <f t="shared" si="0"/>
        <v>9877</v>
      </c>
      <c r="J12" s="28" t="e">
        <f t="shared" si="0"/>
        <v>#REF!</v>
      </c>
      <c r="K12" s="28" t="e">
        <f t="shared" si="0"/>
        <v>#REF!</v>
      </c>
      <c r="L12" s="28">
        <f t="shared" si="0"/>
        <v>12046</v>
      </c>
      <c r="M12" s="28" t="e">
        <f t="shared" si="0"/>
        <v>#REF!</v>
      </c>
      <c r="N12" s="82" t="e">
        <f t="shared" si="0"/>
        <v>#REF!</v>
      </c>
    </row>
    <row r="13" spans="1:14" ht="15" customHeight="1" thickBot="1">
      <c r="A13" s="91"/>
      <c r="B13" s="26">
        <v>1</v>
      </c>
      <c r="C13" s="34"/>
      <c r="D13" s="86" t="s">
        <v>18</v>
      </c>
      <c r="E13" s="86"/>
      <c r="F13" s="35">
        <v>2</v>
      </c>
      <c r="G13" s="28">
        <v>11299</v>
      </c>
      <c r="H13" s="28">
        <v>11991</v>
      </c>
      <c r="I13" s="28">
        <v>9832</v>
      </c>
      <c r="J13" s="28">
        <v>11991</v>
      </c>
      <c r="K13" s="28">
        <v>11991</v>
      </c>
      <c r="L13" s="28">
        <v>11991</v>
      </c>
      <c r="M13" s="28">
        <v>11991</v>
      </c>
      <c r="N13" s="82">
        <v>11991</v>
      </c>
    </row>
    <row r="14" spans="1:14" ht="15" customHeight="1" thickBot="1">
      <c r="A14" s="91"/>
      <c r="B14" s="26"/>
      <c r="C14" s="34"/>
      <c r="D14" s="37" t="s">
        <v>19</v>
      </c>
      <c r="E14" s="38" t="s">
        <v>20</v>
      </c>
      <c r="F14" s="35">
        <v>3</v>
      </c>
      <c r="G14" s="28"/>
      <c r="H14" s="28"/>
      <c r="I14" s="28"/>
      <c r="J14" s="39"/>
      <c r="K14" s="40"/>
      <c r="L14" s="40"/>
      <c r="M14" s="36"/>
      <c r="N14" s="83"/>
    </row>
    <row r="15" spans="1:14" ht="15" customHeight="1" thickBot="1">
      <c r="A15" s="91"/>
      <c r="B15" s="26"/>
      <c r="C15" s="34"/>
      <c r="D15" s="37" t="s">
        <v>21</v>
      </c>
      <c r="E15" s="38" t="s">
        <v>22</v>
      </c>
      <c r="F15" s="35">
        <v>4</v>
      </c>
      <c r="G15" s="41">
        <v>5650</v>
      </c>
      <c r="H15" s="41">
        <v>4194</v>
      </c>
      <c r="I15" s="41">
        <v>4194</v>
      </c>
      <c r="J15" s="39" t="e">
        <f>SUM(#REF!/G15)</f>
        <v>#REF!</v>
      </c>
      <c r="K15" s="40">
        <v>3110</v>
      </c>
      <c r="L15" s="40">
        <v>2600</v>
      </c>
      <c r="M15" s="36" t="e">
        <f>SUM(K15/#REF!)</f>
        <v>#REF!</v>
      </c>
      <c r="N15" s="83">
        <f>SUM(L15/K15)</f>
        <v>0.8360128617363344</v>
      </c>
    </row>
    <row r="16" spans="1:14" ht="16.5" customHeight="1" thickBot="1">
      <c r="A16" s="91"/>
      <c r="B16" s="26">
        <v>2</v>
      </c>
      <c r="C16" s="34"/>
      <c r="D16" s="86" t="s">
        <v>23</v>
      </c>
      <c r="E16" s="86"/>
      <c r="F16" s="35">
        <v>5</v>
      </c>
      <c r="G16" s="41">
        <v>42.7</v>
      </c>
      <c r="H16" s="41">
        <v>37</v>
      </c>
      <c r="I16" s="41">
        <v>45</v>
      </c>
      <c r="J16" s="39" t="e">
        <f>SUM(#REF!/G16)</f>
        <v>#REF!</v>
      </c>
      <c r="K16" s="40" t="e">
        <f>SUM(#REF!*J16)</f>
        <v>#REF!</v>
      </c>
      <c r="L16" s="40">
        <v>55</v>
      </c>
      <c r="M16" s="36" t="e">
        <f>SUM(K16/#REF!)</f>
        <v>#REF!</v>
      </c>
      <c r="N16" s="83" t="e">
        <f>SUM(L16/K16)</f>
        <v>#REF!</v>
      </c>
    </row>
    <row r="17" spans="1:14" ht="17.25" customHeight="1" thickBot="1">
      <c r="A17" s="91"/>
      <c r="B17" s="26">
        <v>3</v>
      </c>
      <c r="C17" s="34"/>
      <c r="D17" s="86" t="s">
        <v>24</v>
      </c>
      <c r="E17" s="86"/>
      <c r="F17" s="35">
        <v>6</v>
      </c>
      <c r="G17" s="28"/>
      <c r="H17" s="28"/>
      <c r="I17" s="28"/>
      <c r="J17" s="39"/>
      <c r="K17" s="40"/>
      <c r="L17" s="40"/>
      <c r="M17" s="36"/>
      <c r="N17" s="83"/>
    </row>
    <row r="18" spans="1:14" ht="15.75" customHeight="1" thickBot="1">
      <c r="A18" s="33" t="s">
        <v>25</v>
      </c>
      <c r="B18" s="26"/>
      <c r="C18" s="34"/>
      <c r="D18" s="86" t="s">
        <v>26</v>
      </c>
      <c r="E18" s="86"/>
      <c r="F18" s="35">
        <v>7</v>
      </c>
      <c r="G18" s="28">
        <f>SUM(G32+G31+G19)</f>
        <v>11338.2</v>
      </c>
      <c r="H18" s="28">
        <f aca="true" t="shared" si="1" ref="H18:N18">SUM(H32+H31+H19)</f>
        <v>6790</v>
      </c>
      <c r="I18" s="42">
        <f t="shared" si="1"/>
        <v>9873</v>
      </c>
      <c r="J18" s="42" t="e">
        <f t="shared" si="1"/>
        <v>#REF!</v>
      </c>
      <c r="K18" s="42" t="e">
        <f t="shared" si="1"/>
        <v>#REF!</v>
      </c>
      <c r="L18" s="42" t="e">
        <f t="shared" si="1"/>
        <v>#REF!</v>
      </c>
      <c r="M18" s="42" t="e">
        <f t="shared" si="1"/>
        <v>#REF!</v>
      </c>
      <c r="N18" s="42" t="e">
        <f t="shared" si="1"/>
        <v>#REF!</v>
      </c>
    </row>
    <row r="19" spans="1:14" ht="15" customHeight="1" thickBot="1">
      <c r="A19" s="91"/>
      <c r="B19" s="26">
        <v>1</v>
      </c>
      <c r="C19" s="34"/>
      <c r="D19" s="86" t="s">
        <v>27</v>
      </c>
      <c r="E19" s="86"/>
      <c r="F19" s="35">
        <v>8</v>
      </c>
      <c r="G19" s="17">
        <f>SUM(G30+G22+G21+G20)</f>
        <v>11299.2</v>
      </c>
      <c r="H19" s="17">
        <f aca="true" t="shared" si="2" ref="H19:N19">SUM(H30+H22+H21+H20)</f>
        <v>6745</v>
      </c>
      <c r="I19" s="43">
        <f t="shared" si="2"/>
        <v>9819</v>
      </c>
      <c r="J19" s="43" t="e">
        <f t="shared" si="2"/>
        <v>#REF!</v>
      </c>
      <c r="K19" s="43" t="e">
        <f t="shared" si="2"/>
        <v>#REF!</v>
      </c>
      <c r="L19" s="43" t="e">
        <f t="shared" si="2"/>
        <v>#REF!</v>
      </c>
      <c r="M19" s="43" t="e">
        <f t="shared" si="2"/>
        <v>#REF!</v>
      </c>
      <c r="N19" s="43" t="e">
        <f t="shared" si="2"/>
        <v>#REF!</v>
      </c>
    </row>
    <row r="20" spans="1:14" ht="18.75" customHeight="1" thickBot="1">
      <c r="A20" s="91"/>
      <c r="B20" s="93"/>
      <c r="C20" s="44" t="s">
        <v>28</v>
      </c>
      <c r="D20" s="86" t="s">
        <v>29</v>
      </c>
      <c r="E20" s="86"/>
      <c r="F20" s="35">
        <v>9</v>
      </c>
      <c r="G20" s="41">
        <v>4970.3</v>
      </c>
      <c r="H20" s="28"/>
      <c r="I20" s="45">
        <v>3596</v>
      </c>
      <c r="J20" s="39" t="e">
        <f>SUM(#REF!/G20)</f>
        <v>#REF!</v>
      </c>
      <c r="K20" s="40" t="e">
        <f>SUM(#REF!*J20)</f>
        <v>#REF!</v>
      </c>
      <c r="L20" s="40" t="e">
        <f>SUM(J20*K20)</f>
        <v>#REF!</v>
      </c>
      <c r="M20" s="36" t="e">
        <f>SUM(K20/#REF!)</f>
        <v>#REF!</v>
      </c>
      <c r="N20" s="83" t="e">
        <f aca="true" t="shared" si="3" ref="N20:N25">SUM(L20/K20)</f>
        <v>#REF!</v>
      </c>
    </row>
    <row r="21" spans="1:14" ht="23.25" customHeight="1" thickBot="1">
      <c r="A21" s="91"/>
      <c r="B21" s="93"/>
      <c r="C21" s="46" t="s">
        <v>30</v>
      </c>
      <c r="D21" s="86" t="s">
        <v>31</v>
      </c>
      <c r="E21" s="86"/>
      <c r="F21" s="35">
        <v>10</v>
      </c>
      <c r="G21" s="28">
        <v>5.5</v>
      </c>
      <c r="H21" s="28"/>
      <c r="I21" s="28">
        <v>8</v>
      </c>
      <c r="J21" s="39" t="e">
        <f>SUM(#REF!/G21)</f>
        <v>#REF!</v>
      </c>
      <c r="K21" s="40" t="e">
        <f>SUM(#REF!*J21)</f>
        <v>#REF!</v>
      </c>
      <c r="L21" s="40" t="e">
        <f>SUM(J21*K21)</f>
        <v>#REF!</v>
      </c>
      <c r="M21" s="36" t="e">
        <f>SUM(K21/#REF!)</f>
        <v>#REF!</v>
      </c>
      <c r="N21" s="83" t="e">
        <f t="shared" si="3"/>
        <v>#REF!</v>
      </c>
    </row>
    <row r="22" spans="1:14" ht="17.25" customHeight="1" thickBot="1">
      <c r="A22" s="91"/>
      <c r="B22" s="93"/>
      <c r="C22" s="47" t="s">
        <v>32</v>
      </c>
      <c r="D22" s="94" t="s">
        <v>33</v>
      </c>
      <c r="E22" s="94"/>
      <c r="F22" s="35">
        <v>11</v>
      </c>
      <c r="G22" s="28">
        <f>SUM(G29+G28+G26+G23)</f>
        <v>4698.4</v>
      </c>
      <c r="H22" s="28">
        <f aca="true" t="shared" si="4" ref="H22:N22">SUM(H29+H28+H26+H23)</f>
        <v>4830</v>
      </c>
      <c r="I22" s="28">
        <f t="shared" si="4"/>
        <v>4552</v>
      </c>
      <c r="J22" s="28" t="e">
        <f t="shared" si="4"/>
        <v>#REF!</v>
      </c>
      <c r="K22" s="28" t="e">
        <f t="shared" si="4"/>
        <v>#REF!</v>
      </c>
      <c r="L22" s="28" t="e">
        <f t="shared" si="4"/>
        <v>#REF!</v>
      </c>
      <c r="M22" s="28" t="e">
        <f t="shared" si="4"/>
        <v>#REF!</v>
      </c>
      <c r="N22" s="28" t="e">
        <f t="shared" si="4"/>
        <v>#REF!</v>
      </c>
    </row>
    <row r="23" spans="1:14" ht="17.25" customHeight="1" thickBot="1">
      <c r="A23" s="91"/>
      <c r="B23" s="93"/>
      <c r="C23" s="48"/>
      <c r="D23" s="49" t="s">
        <v>34</v>
      </c>
      <c r="E23" s="50" t="s">
        <v>35</v>
      </c>
      <c r="F23" s="35">
        <v>12</v>
      </c>
      <c r="G23" s="28">
        <f>SUM(G24+G25)</f>
        <v>3853.9</v>
      </c>
      <c r="H23" s="28">
        <f aca="true" t="shared" si="5" ref="H23:N23">SUM(H24+H25)</f>
        <v>3959</v>
      </c>
      <c r="I23" s="28">
        <f t="shared" si="5"/>
        <v>3733</v>
      </c>
      <c r="J23" s="28" t="e">
        <f t="shared" si="5"/>
        <v>#REF!</v>
      </c>
      <c r="K23" s="28" t="e">
        <f t="shared" si="5"/>
        <v>#REF!</v>
      </c>
      <c r="L23" s="28" t="e">
        <f t="shared" si="5"/>
        <v>#REF!</v>
      </c>
      <c r="M23" s="28" t="e">
        <f t="shared" si="5"/>
        <v>#REF!</v>
      </c>
      <c r="N23" s="28" t="e">
        <f t="shared" si="5"/>
        <v>#REF!</v>
      </c>
    </row>
    <row r="24" spans="1:14" ht="21" customHeight="1" thickBot="1">
      <c r="A24" s="91"/>
      <c r="B24" s="93"/>
      <c r="C24" s="48"/>
      <c r="D24" s="51" t="s">
        <v>36</v>
      </c>
      <c r="E24" s="37" t="s">
        <v>37</v>
      </c>
      <c r="F24" s="35">
        <v>13</v>
      </c>
      <c r="G24" s="41">
        <v>3537.1</v>
      </c>
      <c r="H24" s="41">
        <v>3630</v>
      </c>
      <c r="I24" s="41">
        <v>3433</v>
      </c>
      <c r="J24" s="39" t="e">
        <f>SUM(#REF!/G24)</f>
        <v>#REF!</v>
      </c>
      <c r="K24" s="40" t="e">
        <f>SUM(#REF!*J24)</f>
        <v>#REF!</v>
      </c>
      <c r="L24" s="40" t="e">
        <f>SUM(J24*K24)</f>
        <v>#REF!</v>
      </c>
      <c r="M24" s="36" t="e">
        <f>SUM(K24/#REF!)</f>
        <v>#REF!</v>
      </c>
      <c r="N24" s="83" t="e">
        <f t="shared" si="3"/>
        <v>#REF!</v>
      </c>
    </row>
    <row r="25" spans="1:14" ht="16.5" customHeight="1" thickBot="1">
      <c r="A25" s="91"/>
      <c r="B25" s="93"/>
      <c r="C25" s="48"/>
      <c r="D25" s="51" t="s">
        <v>38</v>
      </c>
      <c r="E25" s="37" t="s">
        <v>39</v>
      </c>
      <c r="F25" s="35">
        <v>14</v>
      </c>
      <c r="G25" s="41">
        <v>316.8</v>
      </c>
      <c r="H25" s="41">
        <v>329</v>
      </c>
      <c r="I25" s="41">
        <v>300</v>
      </c>
      <c r="J25" s="39" t="e">
        <f>SUM(#REF!/G25)</f>
        <v>#REF!</v>
      </c>
      <c r="K25" s="40" t="e">
        <f>SUM(#REF!*J25)</f>
        <v>#REF!</v>
      </c>
      <c r="L25" s="40" t="e">
        <f>SUM(J25*K25)</f>
        <v>#REF!</v>
      </c>
      <c r="M25" s="36" t="e">
        <f>SUM(K25/#REF!)</f>
        <v>#REF!</v>
      </c>
      <c r="N25" s="83" t="e">
        <f t="shared" si="3"/>
        <v>#REF!</v>
      </c>
    </row>
    <row r="26" spans="1:14" ht="15.75" customHeight="1" hidden="1" thickBot="1">
      <c r="A26" s="91"/>
      <c r="B26" s="93"/>
      <c r="C26" s="48"/>
      <c r="D26" s="51" t="s">
        <v>40</v>
      </c>
      <c r="E26" s="37" t="s">
        <v>41</v>
      </c>
      <c r="F26" s="35">
        <v>15</v>
      </c>
      <c r="G26" s="28"/>
      <c r="H26" s="28"/>
      <c r="I26" s="28"/>
      <c r="J26" s="39"/>
      <c r="K26" s="40"/>
      <c r="L26" s="40"/>
      <c r="M26" s="36"/>
      <c r="N26" s="83"/>
    </row>
    <row r="27" spans="1:14" ht="29.25" hidden="1" thickBot="1">
      <c r="A27" s="91"/>
      <c r="B27" s="93"/>
      <c r="C27" s="48"/>
      <c r="D27" s="51"/>
      <c r="E27" s="52" t="s">
        <v>42</v>
      </c>
      <c r="F27" s="35">
        <v>16</v>
      </c>
      <c r="G27" s="28"/>
      <c r="H27" s="28"/>
      <c r="I27" s="28"/>
      <c r="J27" s="39"/>
      <c r="K27" s="40"/>
      <c r="L27" s="40"/>
      <c r="M27" s="36"/>
      <c r="N27" s="83"/>
    </row>
    <row r="28" spans="1:14" ht="48" customHeight="1" hidden="1" thickBot="1">
      <c r="A28" s="91"/>
      <c r="B28" s="93"/>
      <c r="C28" s="48"/>
      <c r="D28" s="51" t="s">
        <v>43</v>
      </c>
      <c r="E28" s="37" t="s">
        <v>44</v>
      </c>
      <c r="F28" s="35">
        <v>17</v>
      </c>
      <c r="G28" s="28"/>
      <c r="H28" s="28"/>
      <c r="I28" s="28"/>
      <c r="J28" s="39"/>
      <c r="K28" s="40"/>
      <c r="L28" s="40"/>
      <c r="M28" s="36"/>
      <c r="N28" s="83"/>
    </row>
    <row r="29" spans="1:14" ht="30.75" thickBot="1">
      <c r="A29" s="91"/>
      <c r="B29" s="93"/>
      <c r="C29" s="53"/>
      <c r="D29" s="51" t="s">
        <v>45</v>
      </c>
      <c r="E29" s="37" t="s">
        <v>46</v>
      </c>
      <c r="F29" s="35">
        <v>18</v>
      </c>
      <c r="G29" s="41">
        <v>844.5</v>
      </c>
      <c r="H29" s="41">
        <v>871</v>
      </c>
      <c r="I29" s="41">
        <v>819</v>
      </c>
      <c r="J29" s="41">
        <v>871</v>
      </c>
      <c r="K29" s="41">
        <v>871</v>
      </c>
      <c r="L29" s="41">
        <v>871</v>
      </c>
      <c r="M29" s="41">
        <v>871</v>
      </c>
      <c r="N29" s="84">
        <v>871</v>
      </c>
    </row>
    <row r="30" spans="1:14" ht="15" customHeight="1" thickBot="1">
      <c r="A30" s="91"/>
      <c r="B30" s="93"/>
      <c r="C30" s="54" t="s">
        <v>47</v>
      </c>
      <c r="D30" s="86" t="s">
        <v>48</v>
      </c>
      <c r="E30" s="86"/>
      <c r="F30" s="35">
        <v>19</v>
      </c>
      <c r="G30" s="41">
        <v>1625</v>
      </c>
      <c r="H30" s="41">
        <v>1915</v>
      </c>
      <c r="I30" s="41">
        <v>1663</v>
      </c>
      <c r="J30" s="39" t="e">
        <f>SUM(#REF!/G30)</f>
        <v>#REF!</v>
      </c>
      <c r="K30" s="40">
        <v>2238</v>
      </c>
      <c r="L30" s="40">
        <v>2599</v>
      </c>
      <c r="M30" s="36" t="e">
        <f>SUM(K30/#REF!)</f>
        <v>#REF!</v>
      </c>
      <c r="N30" s="83">
        <f>SUM(L30/K30)</f>
        <v>1.1613047363717606</v>
      </c>
    </row>
    <row r="31" spans="1:14" ht="17.25" customHeight="1" thickBot="1">
      <c r="A31" s="91"/>
      <c r="B31" s="26">
        <v>2</v>
      </c>
      <c r="C31" s="34"/>
      <c r="D31" s="86" t="s">
        <v>49</v>
      </c>
      <c r="E31" s="86"/>
      <c r="F31" s="35">
        <v>20</v>
      </c>
      <c r="G31" s="41">
        <v>39</v>
      </c>
      <c r="H31" s="41">
        <v>45</v>
      </c>
      <c r="I31" s="41">
        <v>54</v>
      </c>
      <c r="J31" s="39" t="e">
        <f>SUM(#REF!/G31)</f>
        <v>#REF!</v>
      </c>
      <c r="K31" s="40">
        <v>46</v>
      </c>
      <c r="L31" s="40">
        <v>50</v>
      </c>
      <c r="M31" s="36" t="e">
        <f>SUM(K31/#REF!)</f>
        <v>#REF!</v>
      </c>
      <c r="N31" s="83">
        <f>SUM(L31/K31)</f>
        <v>1.0869565217391304</v>
      </c>
    </row>
    <row r="32" spans="1:14" ht="15.75" customHeight="1" thickBot="1">
      <c r="A32" s="91"/>
      <c r="B32" s="26">
        <v>3</v>
      </c>
      <c r="C32" s="34"/>
      <c r="D32" s="86" t="s">
        <v>50</v>
      </c>
      <c r="E32" s="86"/>
      <c r="F32" s="35">
        <v>21</v>
      </c>
      <c r="G32" s="28"/>
      <c r="H32" s="28"/>
      <c r="I32" s="28"/>
      <c r="J32" s="39"/>
      <c r="K32" s="40"/>
      <c r="L32" s="40"/>
      <c r="M32" s="36"/>
      <c r="N32" s="83"/>
    </row>
    <row r="33" spans="1:110" s="62" customFormat="1" ht="15.75" customHeight="1" thickBot="1">
      <c r="A33" s="55" t="s">
        <v>51</v>
      </c>
      <c r="B33" s="56"/>
      <c r="C33" s="57"/>
      <c r="D33" s="92" t="s">
        <v>52</v>
      </c>
      <c r="E33" s="92"/>
      <c r="F33" s="58">
        <v>22</v>
      </c>
      <c r="G33" s="59">
        <f>SUM(G12-G18)</f>
        <v>3.5</v>
      </c>
      <c r="H33" s="59">
        <f>SUM(H12-H18)</f>
        <v>5238</v>
      </c>
      <c r="I33" s="59">
        <f>SUM(I12-I18)</f>
        <v>4</v>
      </c>
      <c r="J33" s="60" t="e">
        <f>SUM(#REF!/G33)</f>
        <v>#REF!</v>
      </c>
      <c r="K33" s="59" t="e">
        <f>SUM(K12-K18)</f>
        <v>#REF!</v>
      </c>
      <c r="L33" s="59" t="e">
        <f>SUM(L12-L18)</f>
        <v>#REF!</v>
      </c>
      <c r="M33" s="36" t="e">
        <f>SUM(K33/#REF!)</f>
        <v>#REF!</v>
      </c>
      <c r="N33" s="85" t="e">
        <f>SUM(L33/K33)</f>
        <v>#REF!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</row>
    <row r="34" spans="1:14" ht="15.75" customHeight="1" thickBot="1">
      <c r="A34" s="33" t="s">
        <v>53</v>
      </c>
      <c r="B34" s="26"/>
      <c r="C34" s="34"/>
      <c r="D34" s="86" t="s">
        <v>54</v>
      </c>
      <c r="E34" s="86"/>
      <c r="F34" s="35">
        <v>23</v>
      </c>
      <c r="G34" s="28">
        <f>SUM(G33*16/100)</f>
        <v>0.56</v>
      </c>
      <c r="H34" s="28">
        <f>SUM(H33*16/100)</f>
        <v>838.08</v>
      </c>
      <c r="I34" s="28">
        <f>SUM(I33*16/100)</f>
        <v>0.64</v>
      </c>
      <c r="J34" s="39" t="e">
        <f>SUM(#REF!/G34)</f>
        <v>#REF!</v>
      </c>
      <c r="K34" s="28" t="e">
        <f>SUM(K33*16/100)</f>
        <v>#REF!</v>
      </c>
      <c r="L34" s="28" t="e">
        <f>SUM(L33*16/100)</f>
        <v>#REF!</v>
      </c>
      <c r="M34" s="36" t="e">
        <f>SUM(K34/#REF!)</f>
        <v>#REF!</v>
      </c>
      <c r="N34" s="85" t="e">
        <f>SUM(L34/K34)</f>
        <v>#REF!</v>
      </c>
    </row>
    <row r="35" spans="1:110" s="65" customFormat="1" ht="30.75" customHeight="1" thickBot="1">
      <c r="A35" s="33" t="s">
        <v>55</v>
      </c>
      <c r="B35" s="26"/>
      <c r="C35" s="34"/>
      <c r="D35" s="86" t="s">
        <v>56</v>
      </c>
      <c r="E35" s="86"/>
      <c r="F35" s="35">
        <v>24</v>
      </c>
      <c r="G35" s="28"/>
      <c r="H35" s="28"/>
      <c r="I35" s="28"/>
      <c r="J35" s="39"/>
      <c r="K35" s="63"/>
      <c r="L35" s="63"/>
      <c r="M35" s="36"/>
      <c r="N35" s="8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</row>
    <row r="36" spans="1:14" ht="15.75" customHeight="1" thickBot="1">
      <c r="A36" s="91"/>
      <c r="B36" s="26">
        <v>1</v>
      </c>
      <c r="C36" s="34"/>
      <c r="D36" s="86" t="s">
        <v>57</v>
      </c>
      <c r="E36" s="86"/>
      <c r="F36" s="35">
        <v>25</v>
      </c>
      <c r="G36" s="28"/>
      <c r="H36" s="28">
        <v>1</v>
      </c>
      <c r="I36" s="28">
        <v>1</v>
      </c>
      <c r="J36" s="39"/>
      <c r="K36" s="40">
        <v>1</v>
      </c>
      <c r="L36" s="40">
        <v>1</v>
      </c>
      <c r="M36" s="36"/>
      <c r="N36" s="83"/>
    </row>
    <row r="37" spans="1:14" ht="27.75" customHeight="1" thickBot="1">
      <c r="A37" s="91"/>
      <c r="B37" s="26">
        <v>2</v>
      </c>
      <c r="C37" s="34"/>
      <c r="D37" s="86" t="s">
        <v>58</v>
      </c>
      <c r="E37" s="86"/>
      <c r="F37" s="35">
        <v>26</v>
      </c>
      <c r="G37" s="28"/>
      <c r="H37" s="28"/>
      <c r="I37" s="28"/>
      <c r="J37" s="39"/>
      <c r="K37" s="40"/>
      <c r="L37" s="40"/>
      <c r="M37" s="36"/>
      <c r="N37" s="83"/>
    </row>
    <row r="38" spans="1:14" ht="15.75" customHeight="1" thickBot="1">
      <c r="A38" s="91"/>
      <c r="B38" s="26">
        <v>3</v>
      </c>
      <c r="C38" s="34"/>
      <c r="D38" s="86" t="s">
        <v>59</v>
      </c>
      <c r="E38" s="86"/>
      <c r="F38" s="35">
        <v>27</v>
      </c>
      <c r="G38" s="28"/>
      <c r="H38" s="28"/>
      <c r="I38" s="28"/>
      <c r="J38" s="39"/>
      <c r="K38" s="40"/>
      <c r="L38" s="40"/>
      <c r="M38" s="36"/>
      <c r="N38" s="83"/>
    </row>
    <row r="39" spans="1:14" ht="79.5" customHeight="1" thickBot="1">
      <c r="A39" s="91"/>
      <c r="B39" s="26">
        <v>4</v>
      </c>
      <c r="C39" s="34"/>
      <c r="D39" s="86" t="s">
        <v>60</v>
      </c>
      <c r="E39" s="86"/>
      <c r="F39" s="35">
        <v>28</v>
      </c>
      <c r="G39" s="28"/>
      <c r="H39" s="28"/>
      <c r="I39" s="28"/>
      <c r="J39" s="39"/>
      <c r="K39" s="40"/>
      <c r="L39" s="40"/>
      <c r="M39" s="36"/>
      <c r="N39" s="83"/>
    </row>
    <row r="40" spans="1:14" ht="23.25" customHeight="1" thickBot="1">
      <c r="A40" s="91"/>
      <c r="B40" s="26">
        <v>5</v>
      </c>
      <c r="C40" s="34"/>
      <c r="D40" s="86" t="s">
        <v>61</v>
      </c>
      <c r="E40" s="86"/>
      <c r="F40" s="35">
        <v>29</v>
      </c>
      <c r="G40" s="28"/>
      <c r="H40" s="28"/>
      <c r="I40" s="28"/>
      <c r="J40" s="39"/>
      <c r="K40" s="40"/>
      <c r="L40" s="40"/>
      <c r="M40" s="36"/>
      <c r="N40" s="83"/>
    </row>
    <row r="41" spans="1:14" ht="42" customHeight="1" thickBot="1">
      <c r="A41" s="91"/>
      <c r="B41" s="26">
        <v>6</v>
      </c>
      <c r="C41" s="34"/>
      <c r="D41" s="86" t="s">
        <v>62</v>
      </c>
      <c r="E41" s="86"/>
      <c r="F41" s="35">
        <v>30</v>
      </c>
      <c r="G41" s="28"/>
      <c r="H41" s="28"/>
      <c r="I41" s="28"/>
      <c r="J41" s="39"/>
      <c r="K41" s="40"/>
      <c r="L41" s="40"/>
      <c r="M41" s="36"/>
      <c r="N41" s="83"/>
    </row>
    <row r="42" spans="1:14" ht="50.25" customHeight="1" thickBot="1">
      <c r="A42" s="91"/>
      <c r="B42" s="26">
        <v>7</v>
      </c>
      <c r="C42" s="34"/>
      <c r="D42" s="86" t="s">
        <v>63</v>
      </c>
      <c r="E42" s="86"/>
      <c r="F42" s="35">
        <v>31</v>
      </c>
      <c r="G42" s="28"/>
      <c r="H42" s="28"/>
      <c r="I42" s="28"/>
      <c r="J42" s="39"/>
      <c r="K42" s="40"/>
      <c r="L42" s="40"/>
      <c r="M42" s="36"/>
      <c r="N42" s="83"/>
    </row>
    <row r="43" spans="1:14" ht="61.5" customHeight="1" thickBot="1">
      <c r="A43" s="91"/>
      <c r="B43" s="26">
        <v>8</v>
      </c>
      <c r="C43" s="34"/>
      <c r="D43" s="86" t="s">
        <v>64</v>
      </c>
      <c r="E43" s="86"/>
      <c r="F43" s="35">
        <v>32</v>
      </c>
      <c r="G43" s="28"/>
      <c r="H43" s="66"/>
      <c r="I43" s="66"/>
      <c r="J43" s="67"/>
      <c r="K43" s="68">
        <v>12</v>
      </c>
      <c r="L43" s="68">
        <v>14</v>
      </c>
      <c r="M43" s="36"/>
      <c r="N43" s="85">
        <f>SUM(L43/K43)</f>
        <v>1.1666666666666667</v>
      </c>
    </row>
    <row r="44" spans="1:14" ht="18.75" customHeight="1" thickBot="1">
      <c r="A44" s="91"/>
      <c r="B44" s="26"/>
      <c r="C44" s="34" t="s">
        <v>19</v>
      </c>
      <c r="D44" s="86" t="s">
        <v>65</v>
      </c>
      <c r="E44" s="86"/>
      <c r="F44" s="35">
        <v>33</v>
      </c>
      <c r="G44" s="28"/>
      <c r="H44" s="28"/>
      <c r="I44" s="28"/>
      <c r="J44" s="39"/>
      <c r="K44" s="40"/>
      <c r="L44" s="40"/>
      <c r="M44" s="36"/>
      <c r="N44" s="83"/>
    </row>
    <row r="45" spans="1:14" ht="18.75" customHeight="1" thickBot="1">
      <c r="A45" s="91"/>
      <c r="B45" s="26"/>
      <c r="C45" s="34" t="s">
        <v>21</v>
      </c>
      <c r="D45" s="86" t="s">
        <v>66</v>
      </c>
      <c r="E45" s="86"/>
      <c r="F45" s="35" t="s">
        <v>67</v>
      </c>
      <c r="G45" s="28"/>
      <c r="H45" s="28"/>
      <c r="I45" s="28"/>
      <c r="J45" s="39"/>
      <c r="K45" s="40">
        <v>12</v>
      </c>
      <c r="L45" s="40">
        <v>14</v>
      </c>
      <c r="M45" s="36"/>
      <c r="N45" s="85">
        <f>SUM(L45/K45)</f>
        <v>1.1666666666666667</v>
      </c>
    </row>
    <row r="46" spans="1:14" ht="18.75" customHeight="1" thickBot="1">
      <c r="A46" s="91"/>
      <c r="B46" s="26"/>
      <c r="C46" s="34" t="s">
        <v>68</v>
      </c>
      <c r="D46" s="86" t="s">
        <v>69</v>
      </c>
      <c r="E46" s="86"/>
      <c r="F46" s="35">
        <v>34</v>
      </c>
      <c r="G46" s="28"/>
      <c r="H46" s="28"/>
      <c r="I46" s="28"/>
      <c r="J46" s="39"/>
      <c r="K46" s="40"/>
      <c r="L46" s="40"/>
      <c r="M46" s="36"/>
      <c r="N46" s="83"/>
    </row>
    <row r="47" spans="1:14" ht="46.5" customHeight="1" thickBot="1">
      <c r="A47" s="91"/>
      <c r="B47" s="26">
        <v>9</v>
      </c>
      <c r="C47" s="34"/>
      <c r="D47" s="86" t="s">
        <v>70</v>
      </c>
      <c r="E47" s="86"/>
      <c r="F47" s="35">
        <v>35</v>
      </c>
      <c r="G47" s="28"/>
      <c r="H47" s="28"/>
      <c r="I47" s="28"/>
      <c r="J47" s="39"/>
      <c r="K47" s="40"/>
      <c r="L47" s="40"/>
      <c r="M47" s="36"/>
      <c r="N47" s="83"/>
    </row>
    <row r="48" spans="1:14" ht="18.75" customHeight="1" thickBot="1">
      <c r="A48" s="33" t="s">
        <v>71</v>
      </c>
      <c r="B48" s="26"/>
      <c r="C48" s="34"/>
      <c r="D48" s="86" t="s">
        <v>72</v>
      </c>
      <c r="E48" s="86"/>
      <c r="F48" s="35">
        <v>36</v>
      </c>
      <c r="G48" s="28">
        <v>1</v>
      </c>
      <c r="H48" s="28">
        <v>62</v>
      </c>
      <c r="I48" s="28">
        <v>62</v>
      </c>
      <c r="J48" s="60"/>
      <c r="K48" s="40">
        <v>47</v>
      </c>
      <c r="L48" s="40"/>
      <c r="M48" s="36"/>
      <c r="N48" s="85"/>
    </row>
    <row r="49" spans="1:14" ht="30.75" customHeight="1" thickBot="1">
      <c r="A49" s="33" t="s">
        <v>73</v>
      </c>
      <c r="B49" s="26"/>
      <c r="C49" s="34"/>
      <c r="D49" s="86" t="s">
        <v>74</v>
      </c>
      <c r="E49" s="86"/>
      <c r="F49" s="35">
        <v>37</v>
      </c>
      <c r="G49" s="28">
        <v>1</v>
      </c>
      <c r="H49" s="28">
        <f>SUM(H50:H54)</f>
        <v>62</v>
      </c>
      <c r="I49" s="28">
        <f>SUM(I50:I54)</f>
        <v>62</v>
      </c>
      <c r="J49" s="60"/>
      <c r="K49" s="28">
        <f>SUM(K50:K54)</f>
        <v>47</v>
      </c>
      <c r="L49" s="40"/>
      <c r="M49" s="36"/>
      <c r="N49" s="83"/>
    </row>
    <row r="50" spans="1:14" ht="15.75" customHeight="1" thickBot="1">
      <c r="A50" s="33"/>
      <c r="B50" s="26"/>
      <c r="C50" s="34" t="s">
        <v>19</v>
      </c>
      <c r="D50" s="86" t="s">
        <v>75</v>
      </c>
      <c r="E50" s="86"/>
      <c r="F50" s="35">
        <v>38</v>
      </c>
      <c r="G50" s="28"/>
      <c r="H50" s="28">
        <v>7</v>
      </c>
      <c r="I50" s="28">
        <v>7</v>
      </c>
      <c r="J50" s="60"/>
      <c r="K50" s="40">
        <v>5</v>
      </c>
      <c r="L50" s="40"/>
      <c r="M50" s="36"/>
      <c r="N50" s="83"/>
    </row>
    <row r="51" spans="1:14" ht="15.75" customHeight="1" thickBot="1">
      <c r="A51" s="33"/>
      <c r="B51" s="26"/>
      <c r="C51" s="34" t="s">
        <v>21</v>
      </c>
      <c r="D51" s="86" t="s">
        <v>76</v>
      </c>
      <c r="E51" s="86"/>
      <c r="F51" s="35">
        <v>39</v>
      </c>
      <c r="G51" s="28"/>
      <c r="H51" s="28">
        <v>43</v>
      </c>
      <c r="I51" s="28">
        <v>43</v>
      </c>
      <c r="J51" s="60"/>
      <c r="K51" s="40">
        <v>33</v>
      </c>
      <c r="L51" s="40"/>
      <c r="M51" s="36"/>
      <c r="N51" s="83"/>
    </row>
    <row r="52" spans="1:14" ht="15.75" customHeight="1" thickBot="1">
      <c r="A52" s="33"/>
      <c r="B52" s="26"/>
      <c r="C52" s="34" t="s">
        <v>68</v>
      </c>
      <c r="D52" s="86" t="s">
        <v>77</v>
      </c>
      <c r="E52" s="86"/>
      <c r="F52" s="35">
        <v>40</v>
      </c>
      <c r="G52" s="28"/>
      <c r="H52" s="28">
        <v>9</v>
      </c>
      <c r="I52" s="28">
        <v>9</v>
      </c>
      <c r="J52" s="60"/>
      <c r="K52" s="40">
        <v>6</v>
      </c>
      <c r="L52" s="40"/>
      <c r="M52" s="36"/>
      <c r="N52" s="83"/>
    </row>
    <row r="53" spans="1:14" ht="15.75" customHeight="1" thickBot="1">
      <c r="A53" s="33"/>
      <c r="B53" s="26"/>
      <c r="C53" s="34" t="s">
        <v>78</v>
      </c>
      <c r="D53" s="86" t="s">
        <v>79</v>
      </c>
      <c r="E53" s="86"/>
      <c r="F53" s="35">
        <v>41</v>
      </c>
      <c r="G53" s="28"/>
      <c r="H53" s="28">
        <v>0</v>
      </c>
      <c r="I53" s="28">
        <v>0</v>
      </c>
      <c r="J53" s="60"/>
      <c r="K53" s="40"/>
      <c r="L53" s="40"/>
      <c r="M53" s="36"/>
      <c r="N53" s="83"/>
    </row>
    <row r="54" spans="1:14" ht="15.75" customHeight="1" thickBot="1">
      <c r="A54" s="33"/>
      <c r="B54" s="26"/>
      <c r="C54" s="34" t="s">
        <v>80</v>
      </c>
      <c r="D54" s="86" t="s">
        <v>81</v>
      </c>
      <c r="E54" s="86"/>
      <c r="F54" s="35">
        <v>42</v>
      </c>
      <c r="G54" s="28">
        <v>1</v>
      </c>
      <c r="H54" s="28">
        <v>3</v>
      </c>
      <c r="I54" s="28">
        <v>3</v>
      </c>
      <c r="J54" s="39"/>
      <c r="K54" s="40">
        <v>3</v>
      </c>
      <c r="L54" s="40"/>
      <c r="M54" s="36"/>
      <c r="N54" s="83"/>
    </row>
    <row r="55" spans="1:14" ht="27" customHeight="1" thickBot="1">
      <c r="A55" s="33" t="s">
        <v>82</v>
      </c>
      <c r="B55" s="26"/>
      <c r="C55" s="34"/>
      <c r="D55" s="86" t="s">
        <v>83</v>
      </c>
      <c r="E55" s="86"/>
      <c r="F55" s="35">
        <v>43</v>
      </c>
      <c r="G55" s="41">
        <v>2219</v>
      </c>
      <c r="H55" s="41"/>
      <c r="I55" s="41">
        <v>4681</v>
      </c>
      <c r="J55" s="39" t="e">
        <f>SUM(#REF!/G55)</f>
        <v>#REF!</v>
      </c>
      <c r="K55" s="40"/>
      <c r="L55" s="40"/>
      <c r="M55" s="36" t="e">
        <f>SUM(K55/#REF!)</f>
        <v>#REF!</v>
      </c>
      <c r="N55" s="83"/>
    </row>
    <row r="56" spans="1:14" ht="15.75" customHeight="1" thickBot="1">
      <c r="A56" s="33"/>
      <c r="B56" s="26">
        <v>1</v>
      </c>
      <c r="C56" s="34"/>
      <c r="D56" s="86" t="s">
        <v>84</v>
      </c>
      <c r="E56" s="86"/>
      <c r="F56" s="35">
        <v>44</v>
      </c>
      <c r="G56" s="41">
        <v>1620</v>
      </c>
      <c r="H56" s="41"/>
      <c r="I56" s="41">
        <v>4055</v>
      </c>
      <c r="J56" s="39" t="e">
        <f>SUM(#REF!/G56)</f>
        <v>#REF!</v>
      </c>
      <c r="K56" s="40"/>
      <c r="L56" s="40"/>
      <c r="M56" s="36" t="e">
        <f>SUM(K56/#REF!)</f>
        <v>#REF!</v>
      </c>
      <c r="N56" s="83"/>
    </row>
    <row r="57" spans="1:14" ht="30.75" thickBot="1">
      <c r="A57" s="33"/>
      <c r="B57" s="26"/>
      <c r="C57" s="34"/>
      <c r="D57" s="37"/>
      <c r="E57" s="37" t="s">
        <v>85</v>
      </c>
      <c r="F57" s="35">
        <v>45</v>
      </c>
      <c r="G57" s="28"/>
      <c r="H57" s="28"/>
      <c r="I57" s="28"/>
      <c r="J57" s="39"/>
      <c r="K57" s="40"/>
      <c r="L57" s="40"/>
      <c r="M57" s="36"/>
      <c r="N57" s="83"/>
    </row>
    <row r="58" spans="1:14" ht="15.75" customHeight="1" thickBot="1">
      <c r="A58" s="33" t="s">
        <v>86</v>
      </c>
      <c r="B58" s="26"/>
      <c r="C58" s="34"/>
      <c r="D58" s="86" t="s">
        <v>87</v>
      </c>
      <c r="E58" s="86"/>
      <c r="F58" s="35">
        <v>46</v>
      </c>
      <c r="G58" s="41">
        <v>2219</v>
      </c>
      <c r="H58" s="41"/>
      <c r="I58" s="41">
        <v>4681</v>
      </c>
      <c r="J58" s="39" t="e">
        <f>SUM(#REF!/G58)</f>
        <v>#REF!</v>
      </c>
      <c r="K58" s="40"/>
      <c r="L58" s="40"/>
      <c r="M58" s="36" t="e">
        <f>SUM(K58/#REF!)</f>
        <v>#REF!</v>
      </c>
      <c r="N58" s="83"/>
    </row>
    <row r="59" spans="1:14" ht="15" customHeight="1" thickBot="1">
      <c r="A59" s="33" t="s">
        <v>88</v>
      </c>
      <c r="B59" s="69"/>
      <c r="C59" s="34"/>
      <c r="D59" s="86" t="s">
        <v>89</v>
      </c>
      <c r="E59" s="86"/>
      <c r="F59" s="35">
        <v>47</v>
      </c>
      <c r="G59" s="41"/>
      <c r="H59" s="41"/>
      <c r="I59" s="41"/>
      <c r="J59" s="39"/>
      <c r="K59" s="40"/>
      <c r="L59" s="40"/>
      <c r="M59" s="36"/>
      <c r="N59" s="83"/>
    </row>
    <row r="60" spans="1:14" ht="18.75" customHeight="1" thickBot="1">
      <c r="A60" s="91"/>
      <c r="B60" s="26">
        <v>1</v>
      </c>
      <c r="C60" s="34"/>
      <c r="D60" s="86" t="s">
        <v>90</v>
      </c>
      <c r="E60" s="86"/>
      <c r="F60" s="35">
        <v>48</v>
      </c>
      <c r="G60" s="41">
        <v>129</v>
      </c>
      <c r="H60" s="41">
        <v>139</v>
      </c>
      <c r="I60" s="41">
        <v>139</v>
      </c>
      <c r="J60" s="39" t="e">
        <f>SUM(#REF!/G60)</f>
        <v>#REF!</v>
      </c>
      <c r="K60" s="40">
        <v>139</v>
      </c>
      <c r="L60" s="40">
        <v>139</v>
      </c>
      <c r="M60" s="36" t="e">
        <f>SUM(K60/#REF!)</f>
        <v>#REF!</v>
      </c>
      <c r="N60" s="83">
        <f>SUM(L60/K60)</f>
        <v>1</v>
      </c>
    </row>
    <row r="61" spans="1:14" ht="15.75" customHeight="1" thickBot="1">
      <c r="A61" s="91"/>
      <c r="B61" s="26">
        <v>2</v>
      </c>
      <c r="C61" s="34"/>
      <c r="D61" s="86" t="s">
        <v>91</v>
      </c>
      <c r="E61" s="86"/>
      <c r="F61" s="35">
        <v>49</v>
      </c>
      <c r="G61" s="41">
        <v>124</v>
      </c>
      <c r="H61" s="41">
        <v>126</v>
      </c>
      <c r="I61" s="41">
        <v>126</v>
      </c>
      <c r="J61" s="39" t="e">
        <f>SUM(#REF!/G61)</f>
        <v>#REF!</v>
      </c>
      <c r="K61" s="40">
        <v>126</v>
      </c>
      <c r="L61" s="40">
        <v>126</v>
      </c>
      <c r="M61" s="36" t="e">
        <f>SUM(K61/#REF!)</f>
        <v>#REF!</v>
      </c>
      <c r="N61" s="83">
        <f>SUM(L61/K61)</f>
        <v>1</v>
      </c>
    </row>
    <row r="62" spans="1:14" ht="33.75" customHeight="1" thickBot="1">
      <c r="A62" s="91"/>
      <c r="B62" s="26">
        <v>3</v>
      </c>
      <c r="C62" s="34"/>
      <c r="D62" s="86" t="s">
        <v>92</v>
      </c>
      <c r="E62" s="86"/>
      <c r="F62" s="35">
        <v>50</v>
      </c>
      <c r="G62" s="41">
        <v>2590</v>
      </c>
      <c r="H62" s="41">
        <v>2618</v>
      </c>
      <c r="I62" s="41">
        <v>2618</v>
      </c>
      <c r="J62" s="39" t="e">
        <f>SUM(#REF!/G62)</f>
        <v>#REF!</v>
      </c>
      <c r="K62" s="40"/>
      <c r="L62" s="40"/>
      <c r="M62" s="36" t="e">
        <f>SUM(K62/#REF!)</f>
        <v>#REF!</v>
      </c>
      <c r="N62" s="83"/>
    </row>
    <row r="63" spans="1:14" ht="46.5" customHeight="1" thickBot="1">
      <c r="A63" s="91"/>
      <c r="B63" s="26">
        <v>4</v>
      </c>
      <c r="C63" s="34"/>
      <c r="D63" s="86" t="s">
        <v>93</v>
      </c>
      <c r="E63" s="86"/>
      <c r="F63" s="35">
        <v>51</v>
      </c>
      <c r="G63" s="41">
        <f>SUM(G24/G61/12*1000)</f>
        <v>2377.083333333333</v>
      </c>
      <c r="H63" s="41">
        <f>SUM(H24/H61/12*1000)</f>
        <v>2400.7936507936506</v>
      </c>
      <c r="I63" s="41">
        <f>SUM(I24/I61/12*1000)</f>
        <v>2270.5026455026455</v>
      </c>
      <c r="J63" s="39" t="e">
        <f>SUM(#REF!/G63)</f>
        <v>#REF!</v>
      </c>
      <c r="K63" s="41" t="e">
        <f>SUM(K24/K61/12*1000)</f>
        <v>#REF!</v>
      </c>
      <c r="L63" s="41" t="e">
        <f>SUM(L24/L61/12*1000)</f>
        <v>#REF!</v>
      </c>
      <c r="M63" s="36" t="e">
        <f>SUM(K63/#REF!)</f>
        <v>#REF!</v>
      </c>
      <c r="N63" s="83" t="e">
        <f>SUM(L63/K63)</f>
        <v>#REF!</v>
      </c>
    </row>
    <row r="64" spans="1:14" ht="32.25" customHeight="1" thickBot="1">
      <c r="A64" s="91"/>
      <c r="B64" s="26">
        <v>5</v>
      </c>
      <c r="C64" s="34"/>
      <c r="D64" s="86" t="s">
        <v>94</v>
      </c>
      <c r="E64" s="86"/>
      <c r="F64" s="35">
        <v>52</v>
      </c>
      <c r="G64" s="70">
        <f>SUM(G13/G61)</f>
        <v>91.12096774193549</v>
      </c>
      <c r="H64" s="70">
        <f>SUM(H13/H61)</f>
        <v>95.16666666666667</v>
      </c>
      <c r="I64" s="70">
        <f>SUM(I13/I61)</f>
        <v>78.03174603174604</v>
      </c>
      <c r="J64" s="60" t="e">
        <f>SUM(#REF!/G64)</f>
        <v>#REF!</v>
      </c>
      <c r="K64" s="70">
        <f>SUM(K13/K61)</f>
        <v>95.16666666666667</v>
      </c>
      <c r="L64" s="70">
        <f>SUM(L13/L61)</f>
        <v>95.16666666666667</v>
      </c>
      <c r="M64" s="36" t="e">
        <f>SUM(K64/#REF!)</f>
        <v>#REF!</v>
      </c>
      <c r="N64" s="83">
        <f>SUM(L64/K64)</f>
        <v>1</v>
      </c>
    </row>
    <row r="65" spans="1:14" ht="34.5" customHeight="1" thickBot="1">
      <c r="A65" s="91"/>
      <c r="B65" s="26">
        <v>6</v>
      </c>
      <c r="C65" s="34"/>
      <c r="D65" s="86" t="s">
        <v>95</v>
      </c>
      <c r="E65" s="86"/>
      <c r="F65" s="35">
        <v>53</v>
      </c>
      <c r="G65" s="41"/>
      <c r="H65" s="41"/>
      <c r="I65" s="41"/>
      <c r="J65" s="39"/>
      <c r="K65" s="40"/>
      <c r="L65" s="40"/>
      <c r="M65" s="36"/>
      <c r="N65" s="83"/>
    </row>
    <row r="66" spans="1:14" ht="34.5" customHeight="1" thickBot="1">
      <c r="A66" s="91"/>
      <c r="B66" s="26">
        <v>7</v>
      </c>
      <c r="C66" s="34"/>
      <c r="D66" s="86" t="s">
        <v>96</v>
      </c>
      <c r="E66" s="86"/>
      <c r="F66" s="35">
        <v>54</v>
      </c>
      <c r="G66" s="41">
        <f>SUM(G18/G12*1000)</f>
        <v>999.6914042868353</v>
      </c>
      <c r="H66" s="41">
        <f>SUM(H18/H12*1000)</f>
        <v>564.5161290322582</v>
      </c>
      <c r="I66" s="41">
        <f>SUM(I18/I12*1000)</f>
        <v>999.5950187303837</v>
      </c>
      <c r="J66" s="39" t="e">
        <f>SUM(#REF!/G66)</f>
        <v>#REF!</v>
      </c>
      <c r="K66" s="41" t="e">
        <f>SUM(K18/K12*1000)</f>
        <v>#REF!</v>
      </c>
      <c r="L66" s="41" t="e">
        <f>SUM(L18/L12*1000)</f>
        <v>#REF!</v>
      </c>
      <c r="M66" s="36" t="e">
        <f>SUM(K66/#REF!)</f>
        <v>#REF!</v>
      </c>
      <c r="N66" s="83" t="e">
        <f>SUM(L66/K66)</f>
        <v>#REF!</v>
      </c>
    </row>
    <row r="67" spans="1:14" ht="15.75" customHeight="1" thickBot="1">
      <c r="A67" s="91"/>
      <c r="B67" s="26">
        <v>8</v>
      </c>
      <c r="C67" s="34"/>
      <c r="D67" s="86" t="s">
        <v>97</v>
      </c>
      <c r="E67" s="86"/>
      <c r="F67" s="35">
        <v>55</v>
      </c>
      <c r="G67" s="41"/>
      <c r="H67" s="41"/>
      <c r="I67" s="41"/>
      <c r="J67" s="39"/>
      <c r="K67" s="40"/>
      <c r="L67" s="40"/>
      <c r="M67" s="36"/>
      <c r="N67" s="83"/>
    </row>
    <row r="68" spans="1:14" ht="15.75" customHeight="1" thickBot="1">
      <c r="A68" s="91"/>
      <c r="B68" s="26">
        <v>9</v>
      </c>
      <c r="C68" s="34"/>
      <c r="D68" s="89" t="s">
        <v>98</v>
      </c>
      <c r="E68" s="89"/>
      <c r="F68" s="35">
        <v>56</v>
      </c>
      <c r="G68" s="41"/>
      <c r="H68" s="41"/>
      <c r="I68" s="41"/>
      <c r="J68" s="39"/>
      <c r="K68" s="40"/>
      <c r="L68" s="40"/>
      <c r="M68" s="36"/>
      <c r="N68" s="83"/>
    </row>
    <row r="69" spans="1:9" ht="15.75" customHeight="1">
      <c r="A69" s="14"/>
      <c r="B69" s="71"/>
      <c r="C69" s="3"/>
      <c r="D69" s="72"/>
      <c r="E69" s="72"/>
      <c r="F69" s="73"/>
      <c r="G69" s="74"/>
      <c r="H69" s="74"/>
      <c r="I69" s="74"/>
    </row>
    <row r="70" spans="1:9" ht="15.75" customHeight="1">
      <c r="A70" s="14"/>
      <c r="B70" s="75" t="s">
        <v>99</v>
      </c>
      <c r="C70" s="3"/>
      <c r="D70" s="72"/>
      <c r="E70" s="72"/>
      <c r="F70" s="73"/>
      <c r="G70" s="74"/>
      <c r="H70" s="74"/>
      <c r="I70" s="74"/>
    </row>
    <row r="71" spans="1:9" ht="14.25">
      <c r="A71" s="71"/>
      <c r="B71" s="71"/>
      <c r="D71" s="71"/>
      <c r="E71" s="77"/>
      <c r="F71" s="73"/>
      <c r="G71" s="74"/>
      <c r="H71" s="74"/>
      <c r="I71" s="74"/>
    </row>
    <row r="72" spans="1:9" ht="14.25">
      <c r="A72" s="71"/>
      <c r="B72" s="71"/>
      <c r="D72" s="71"/>
      <c r="E72" s="77"/>
      <c r="F72" s="73"/>
      <c r="G72" s="74"/>
      <c r="H72" s="74"/>
      <c r="I72" s="74"/>
    </row>
    <row r="73" spans="1:13" ht="47.25" customHeight="1">
      <c r="A73" s="71"/>
      <c r="B73" s="71"/>
      <c r="D73" s="71"/>
      <c r="E73" s="90"/>
      <c r="F73" s="90"/>
      <c r="G73" s="87"/>
      <c r="H73" s="87"/>
      <c r="I73" s="87"/>
      <c r="J73" s="87"/>
      <c r="K73" s="87"/>
      <c r="L73" s="87"/>
      <c r="M73" s="87"/>
    </row>
    <row r="74" spans="7:13" ht="15">
      <c r="G74" s="88"/>
      <c r="H74" s="88"/>
      <c r="I74" s="88"/>
      <c r="J74" s="88"/>
      <c r="K74" s="88"/>
      <c r="L74" s="88"/>
      <c r="M74" s="88"/>
    </row>
  </sheetData>
  <sheetProtection selectLockedCells="1" selectUnlockedCells="1"/>
  <mergeCells count="66">
    <mergeCell ref="A6:N6"/>
    <mergeCell ref="A9:C10"/>
    <mergeCell ref="D9:E10"/>
    <mergeCell ref="F9:F10"/>
    <mergeCell ref="G9:G10"/>
    <mergeCell ref="J9:J10"/>
    <mergeCell ref="K9:K10"/>
    <mergeCell ref="L9:L10"/>
    <mergeCell ref="M9:N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A36:A47"/>
    <mergeCell ref="D36:E36"/>
    <mergeCell ref="D37:E37"/>
    <mergeCell ref="D38:E38"/>
    <mergeCell ref="D39:E39"/>
    <mergeCell ref="D40:E40"/>
    <mergeCell ref="D41:E41"/>
    <mergeCell ref="D46:E46"/>
    <mergeCell ref="D47:E47"/>
    <mergeCell ref="D33:E33"/>
    <mergeCell ref="D34:E34"/>
    <mergeCell ref="D35:E35"/>
    <mergeCell ref="D53:E53"/>
    <mergeCell ref="D42:E42"/>
    <mergeCell ref="D43:E43"/>
    <mergeCell ref="D44:E44"/>
    <mergeCell ref="D45:E45"/>
    <mergeCell ref="D48:E48"/>
    <mergeCell ref="D49:E49"/>
    <mergeCell ref="D50:E50"/>
    <mergeCell ref="D59:E59"/>
    <mergeCell ref="A60:A68"/>
    <mergeCell ref="D60:E60"/>
    <mergeCell ref="D61:E61"/>
    <mergeCell ref="D62:E62"/>
    <mergeCell ref="D63:E63"/>
    <mergeCell ref="D54:E54"/>
    <mergeCell ref="D51:E51"/>
    <mergeCell ref="D52:E52"/>
    <mergeCell ref="G74:M74"/>
    <mergeCell ref="D64:E64"/>
    <mergeCell ref="D65:E65"/>
    <mergeCell ref="D66:E66"/>
    <mergeCell ref="D67:E67"/>
    <mergeCell ref="D68:E68"/>
    <mergeCell ref="E73:F73"/>
    <mergeCell ref="D55:E55"/>
    <mergeCell ref="D56:E56"/>
    <mergeCell ref="D58:E58"/>
    <mergeCell ref="G73:M73"/>
  </mergeCells>
  <printOptions horizontalCentered="1"/>
  <pageMargins left="0.25" right="0.25" top="0.75" bottom="0.75" header="0.3" footer="0.3"/>
  <pageSetup horizontalDpi="300" verticalDpi="300" orientation="portrait" paperSize="9" scale="75" r:id="rId1"/>
  <headerFooter alignWithMargins="0">
    <oddFooter>&amp;C&amp;8Pagina &amp;P din &amp;N&amp;R&amp;8Data &amp;D Ora&amp;T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dohotariu.monica</cp:lastModifiedBy>
  <cp:lastPrinted>2016-12-15T10:05:49Z</cp:lastPrinted>
  <dcterms:created xsi:type="dcterms:W3CDTF">2016-10-21T09:52:54Z</dcterms:created>
  <dcterms:modified xsi:type="dcterms:W3CDTF">2016-12-21T11:57:17Z</dcterms:modified>
  <cp:category/>
  <cp:version/>
  <cp:contentType/>
  <cp:contentStatus/>
</cp:coreProperties>
</file>