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anexa inv final" sheetId="1" r:id="rId1"/>
  </sheets>
  <definedNames>
    <definedName name="_xlnm._FilterDatabase" localSheetId="0" hidden="1">'anexa inv final'!$A$4:$E$207</definedName>
    <definedName name="_xlnm.Print_Titles" localSheetId="0">'anexa inv final'!$2:$4</definedName>
  </definedNames>
  <calcPr fullCalcOnLoad="1"/>
</workbook>
</file>

<file path=xl/sharedStrings.xml><?xml version="1.0" encoding="utf-8"?>
<sst xmlns="http://schemas.openxmlformats.org/spreadsheetml/2006/main" count="406" uniqueCount="248">
  <si>
    <t xml:space="preserve"> -lei-</t>
  </si>
  <si>
    <t>Nr. crt.</t>
  </si>
  <si>
    <t>Denumirea obiectivului de investiţie</t>
  </si>
  <si>
    <t xml:space="preserve">Categoria de investiţie </t>
  </si>
  <si>
    <t>Valoarea totală</t>
  </si>
  <si>
    <t>Program 2016</t>
  </si>
  <si>
    <t>din care:</t>
  </si>
  <si>
    <r>
      <t xml:space="preserve">Alte surse </t>
    </r>
    <r>
      <rPr>
        <b/>
        <vertAlign val="superscript"/>
        <sz val="10"/>
        <rFont val="Arial"/>
        <family val="2"/>
      </rPr>
      <t>3</t>
    </r>
  </si>
  <si>
    <t>Buget local</t>
  </si>
  <si>
    <t>Venituri proprii/ credit/ fd dezvoltare</t>
  </si>
  <si>
    <t>TOTAL CHELTUIELI DE INVESTIŢII 2016</t>
  </si>
  <si>
    <t>CONSILIUL JUDEŢEAN MUREŞ total, din care</t>
  </si>
  <si>
    <t>Total cap.51</t>
  </si>
  <si>
    <t>PT Reabilitare sediu administrativ (proiectare+asistenţă)</t>
  </si>
  <si>
    <t>51.C</t>
  </si>
  <si>
    <t xml:space="preserve">Taxe, avize, acorduri la PT Reabilitare sediu administrativ </t>
  </si>
  <si>
    <t>Soft urmărire contract</t>
  </si>
  <si>
    <t>SF Centru de intervenţie în Tîrgu Mureş, str. Köteles Sámuel nr.33</t>
  </si>
  <si>
    <t>PT Centru de intervenţie în Tîrgu Mureş, str. Köteles Sámuel nr.33</t>
  </si>
  <si>
    <t>Taxe, avize, acorduri la SF Centru de interventieîn Tîrgu Mureş, str. Köteles Sámuel nr.33</t>
  </si>
  <si>
    <t xml:space="preserve">Iluminat arhitectural al Palatului Administrativ - Execuţie lucrări </t>
  </si>
  <si>
    <t>51.A</t>
  </si>
  <si>
    <t xml:space="preserve">Iluminat arhitectural al Palatului Administrativ -Taxe, avize, acorduri </t>
  </si>
  <si>
    <t>PT Iluminat arhitectural al Palatului Administrativ (asistență tehnică din partea proiectantului)</t>
  </si>
  <si>
    <t>Iluminat arhitectural al Palatului Administrativ - asistență tehnică prin diriginte de șantier</t>
  </si>
  <si>
    <t>Taxă ISC Iluminat arhitectural al Palatului Administrativ</t>
  </si>
  <si>
    <t>SF Instalație de climatizare la sediul administrativ situat în Tg Mureș str. Primăriei nr. 2</t>
  </si>
  <si>
    <t>Aplicaţie de gestionare  a documentelor din circuitul de avizare şi autorizare a construcţiilor</t>
  </si>
  <si>
    <t>Completarea paragrafului 8.2"Patrimoniul construit" din documentaţia "Reactualizare plan de amenajare a teritoriului Judeţean, Judeţul mureş</t>
  </si>
  <si>
    <t>Măsuri de documentare, restaurare şi conservare pentru fortificaţiile Cetatea Sighişoara şi Cetatea ţărănească Saschiz</t>
  </si>
  <si>
    <t>Hărţi de risc natural</t>
  </si>
  <si>
    <t>Cofinanţare proiecte</t>
  </si>
  <si>
    <t>Total cap.54</t>
  </si>
  <si>
    <t>SF privind construirea de posturi salvamont, refugii montane, amenajare şi marcare trasee montane</t>
  </si>
  <si>
    <t>54.C</t>
  </si>
  <si>
    <t>Total cap.66</t>
  </si>
  <si>
    <t>PT ”Amenajarea unui centru de sănătate in localitatea Archita</t>
  </si>
  <si>
    <t>66.C</t>
  </si>
  <si>
    <t>Total cap.67</t>
  </si>
  <si>
    <t>SF clădire Apollo</t>
  </si>
  <si>
    <t>67.C</t>
  </si>
  <si>
    <t>PT clădire Apollo</t>
  </si>
  <si>
    <t>Taxe, avize, acorduri pt. lucrarile de investiţii clădire Apollo</t>
  </si>
  <si>
    <t>Total cap.74, din care:</t>
  </si>
  <si>
    <t>Supraveghere tehnică prin diriginţie de şantier "Reconstrucţie ecologică forestieră pe terenuri degradate - Perimetrul de ameliorare - Valea Sînmartinului - Cetegău - 113, 77 ha -, com Rîciu"</t>
  </si>
  <si>
    <t>74.C</t>
  </si>
  <si>
    <t xml:space="preserve">Întocmire documentaţii tehnice pentru accesare fonduri în cadrul programelor operaţionale 2014-2020 care vizează infrastructura de mediu </t>
  </si>
  <si>
    <t>Completarea dotării staţiei de sortare-transfer Bălăuşeri</t>
  </si>
  <si>
    <t>Analiza risc la securitate fizică pentru obiectivele de investiţii realizate în cadrul SMIDS</t>
  </si>
  <si>
    <t>Licenţă sistem de operare şi antivirus</t>
  </si>
  <si>
    <t>Total cap.84, din care:</t>
  </si>
  <si>
    <t>SF (etapa I) Modernizare căi de comunicaţii ce deservesc aeroportul</t>
  </si>
  <si>
    <t>84.C</t>
  </si>
  <si>
    <t>PT (etapa I) Modernizare căi de comunicaţii ce deservesc aeroportul</t>
  </si>
  <si>
    <t>Proiectare şi execuţie "Amenajare sediu Serviciu  de Întreţinere Drumuri Judeţene" (inclusiv taxe şi avize)</t>
  </si>
  <si>
    <t>84.A</t>
  </si>
  <si>
    <t>"Amenajare sediu Serviciu  de Întreţinere Drumuri Judeţene" asistență tehnică prin diriginte de șantier</t>
  </si>
  <si>
    <t>Taxa ISC pt  "Amenajare sediu Serviciu  de Întreţinere Drumuri Judeţene"</t>
  </si>
  <si>
    <t>Asistenţă tehnică din partea proiectantului DJ 135</t>
  </si>
  <si>
    <t>Dotări Serviciu de întreținere drumuri județene, total din care:</t>
  </si>
  <si>
    <t>7.1</t>
  </si>
  <si>
    <t xml:space="preserve">Cilindru compactor </t>
  </si>
  <si>
    <t>7.2</t>
  </si>
  <si>
    <t>Mașină de marcaj manuală</t>
  </si>
  <si>
    <t>7.3</t>
  </si>
  <si>
    <t>Drujbă</t>
  </si>
  <si>
    <t>7.4</t>
  </si>
  <si>
    <t>Generator curent portabil</t>
  </si>
  <si>
    <t>7.5</t>
  </si>
  <si>
    <t>Motopompă</t>
  </si>
  <si>
    <t>8</t>
  </si>
  <si>
    <t>Investiţii conform program de drumuri</t>
  </si>
  <si>
    <t>SPJ SALVAMONT total, din care:</t>
  </si>
  <si>
    <t>Dron pentru căutare victime</t>
  </si>
  <si>
    <t>CENTRUL ŞCOLAR PENTRU EDUCAŢIE INCLUZIVĂ NR.2</t>
  </si>
  <si>
    <t>Program antivirus (10 buc)</t>
  </si>
  <si>
    <t>65.C</t>
  </si>
  <si>
    <t>Calculatoare (2 buc)</t>
  </si>
  <si>
    <t>Imprimantă color (1 buc)</t>
  </si>
  <si>
    <t>CENTRUL ŞCOLAR DE EDUCAŢIE INCLUZIVĂ NR.3 S.A.M. REGHIN</t>
  </si>
  <si>
    <t>Sistem PC-3 buc</t>
  </si>
  <si>
    <t>CENTRUL JUDEȚEAN DE RESURSE ȘI ASISTENȚĂ EDUCAȚIONALĂ TîRGU MUREȘ</t>
  </si>
  <si>
    <t>Multifuncţională</t>
  </si>
  <si>
    <t>UNITĂŢI SANITARE, din care:</t>
  </si>
  <si>
    <t>SPITALUL CLINIC JUDEŢEAN MUREŞ total, din care:</t>
  </si>
  <si>
    <t>Analizor de gaze sanguine</t>
  </si>
  <si>
    <t xml:space="preserve">Aparat de anestezie </t>
  </si>
  <si>
    <t>Aspirator chirurgical 2 buc</t>
  </si>
  <si>
    <t>Cauter de tip Liga - sure 2 buc</t>
  </si>
  <si>
    <t xml:space="preserve">Developeză automată </t>
  </si>
  <si>
    <t>Electrocardiograf  6 buc.</t>
  </si>
  <si>
    <t xml:space="preserve">Electrocauter </t>
  </si>
  <si>
    <t>Hotă cu flux laminar 2 buc.</t>
  </si>
  <si>
    <t>Injectomat 8 buc.</t>
  </si>
  <si>
    <t xml:space="preserve">Lampă examinare LED cu picior </t>
  </si>
  <si>
    <t>Lampă fototerapie</t>
  </si>
  <si>
    <t xml:space="preserve">Masă de chirurgie bariatrică </t>
  </si>
  <si>
    <t>Masă de operaţie 3 buc.</t>
  </si>
  <si>
    <t>Masă electrică de consultaţie chirurgie 2 buc.</t>
  </si>
  <si>
    <t>Sondă convexă-kit biopsie sondă convexă, kit biopsie sonda endocavitară, compatibilă cu ecograf Mindray DP5</t>
  </si>
  <si>
    <t>Masă ginecologice pentru sălile de naşteri 2 buc.</t>
  </si>
  <si>
    <t>Microscop specular 2 buc.</t>
  </si>
  <si>
    <t>Monitor funcţii vitale 10 buc.</t>
  </si>
  <si>
    <t>Sondă liniară vasculară pentru ecograf Aloka</t>
  </si>
  <si>
    <t>Tonometru non contact</t>
  </si>
  <si>
    <t xml:space="preserve">Trusă chiuretaj uterin biopsic şi hemostatic
 3 buc. </t>
  </si>
  <si>
    <t>Truse întrerupere de sarcină 3 buc.</t>
  </si>
  <si>
    <t>Sterilizator cu aer cald 4 buc.</t>
  </si>
  <si>
    <t>Ecocardiograf  înaltă performanţă</t>
  </si>
  <si>
    <t>Incubator 111 litri - 2 buc</t>
  </si>
  <si>
    <t>Lampă scialitică - 3 buc</t>
  </si>
  <si>
    <t>Instrumente chirurgicale pentru blocurile operatorii</t>
  </si>
  <si>
    <t>Turn laparoscopie</t>
  </si>
  <si>
    <t>Autoutilitară transport marfă</t>
  </si>
  <si>
    <t>Dispozitiv vizualizare sistem venos superficial</t>
  </si>
  <si>
    <t xml:space="preserve">Ecograf </t>
  </si>
  <si>
    <t>Ascensor tip targă secţia pneumologie</t>
  </si>
  <si>
    <t>Paturi ATI -5 buc</t>
  </si>
  <si>
    <t>SPITALUL MUNICIPAL TÂRNĂVENI total, din care:</t>
  </si>
  <si>
    <t>DALI - modernizarea şi dotarea cu aparatură medicală a Ambulatoriului de Specialitate</t>
  </si>
  <si>
    <t>DALI - extindere şi recompartiamentare Pavilion Administrativ</t>
  </si>
  <si>
    <t>Studiu Fezabilitate - schimbare reţea de canalizare în incinta spitalului</t>
  </si>
  <si>
    <t>DALI - reabilitarea, modernizarea, extinderea şi dotarea unităţii de primiri urgenţe</t>
  </si>
  <si>
    <t>DALI - reabilitare şi modernizare subsol Pavilion Central</t>
  </si>
  <si>
    <t>Echodoppler</t>
  </si>
  <si>
    <t>Laparoscop</t>
  </si>
  <si>
    <t>DALI privind eficientizarea energetică a clădirilor</t>
  </si>
  <si>
    <t>Masă radiantă</t>
  </si>
  <si>
    <t>Analizor automat</t>
  </si>
  <si>
    <t>UNITĂŢI DE CULTURĂ total, din care:</t>
  </si>
  <si>
    <t>MUZEUL JUDEŢEAN MUREŞ total, din care:</t>
  </si>
  <si>
    <t xml:space="preserve">PALATUL CULTURII </t>
  </si>
  <si>
    <t>Dali Reabilitare Palat pentru fonduri europene</t>
  </si>
  <si>
    <t>67 C</t>
  </si>
  <si>
    <t>Proiectare sistem alarmare la incendiu Palatul Culturii</t>
  </si>
  <si>
    <t xml:space="preserve">Sistem ghidaj </t>
  </si>
  <si>
    <t>68 C</t>
  </si>
  <si>
    <t>CLĂDIRE ADMINISTRATIVĂ MARAŞTI 8A</t>
  </si>
  <si>
    <t xml:space="preserve">SF mansardare clădire adminisdtrativă, faza II, obţinere avize  </t>
  </si>
  <si>
    <t xml:space="preserve">Autoturism </t>
  </si>
  <si>
    <t>MUZEUL DE ARTA</t>
  </si>
  <si>
    <t>Sistem profesional de indicare şi control al temperaturii şi umidităţii pentru spatii expozitionale şi depozite</t>
  </si>
  <si>
    <t>SECTIA GURGHIU</t>
  </si>
  <si>
    <t>Realizare SF pentru construcția clădirii de protecție deasupra clădirii comandamentului din parcul arheologic roman de la Călugăreni</t>
  </si>
  <si>
    <t>SECTIA ARHEOLOGIE</t>
  </si>
  <si>
    <t>Recompensă tezaur dacic</t>
  </si>
  <si>
    <t>CENTRUL JUDEŢEAN PENTRU CULTURĂ TRADIŢIONALĂ ŞI EDUCAŢIE ARTISTICĂ-MUREŞ</t>
  </si>
  <si>
    <t>Calculator portabil</t>
  </si>
  <si>
    <t>Sistem supraveghere video</t>
  </si>
  <si>
    <t>Sistem aer condiționat</t>
  </si>
  <si>
    <t>Contrabas mărimea 3/4</t>
  </si>
  <si>
    <t>ANSAMBLUL ARTISTIC MUREŞ</t>
  </si>
  <si>
    <t>1</t>
  </si>
  <si>
    <t>Tehnică de lumini</t>
  </si>
  <si>
    <t>2</t>
  </si>
  <si>
    <t>Sistem sonorizare pt.exterior</t>
  </si>
  <si>
    <t>3</t>
  </si>
  <si>
    <t>Copiator monocrom A4, A3</t>
  </si>
  <si>
    <t>4</t>
  </si>
  <si>
    <t>Echipament foto/inregistrare profesional</t>
  </si>
  <si>
    <t>5</t>
  </si>
  <si>
    <t>Fundal negru pentru scenă</t>
  </si>
  <si>
    <t>6</t>
  </si>
  <si>
    <t xml:space="preserve">Pânză de proiecţie scenă   </t>
  </si>
  <si>
    <t>FILARMONICA DE STAT TÎRGU MUREŞ total, din care:</t>
  </si>
  <si>
    <t>Trompetă 2 buc</t>
  </si>
  <si>
    <t>Pereche clarineţi</t>
  </si>
  <si>
    <t>Tom Tom Concert</t>
  </si>
  <si>
    <t>TEATRUL PENTRU COPII ŞI TINERET ARIEL TÂRGU MUREŞ total, din care:</t>
  </si>
  <si>
    <t>Structuri metalice pentru panou</t>
  </si>
  <si>
    <t>BIBLIOTECA JUDEŢEANĂ MUREŞ</t>
  </si>
  <si>
    <t>9</t>
  </si>
  <si>
    <t>Proiect scenariu de securitate la incendiu Biblioteca Teleki-Bolyai</t>
  </si>
  <si>
    <t>DIRECŢIA GENERALĂ DE ASISTENŢĂ SOCIALĂ ŞI PROTECŢIA COPILULUI MUREŞ total, din care:</t>
  </si>
  <si>
    <t>LUCRĂRI ÎN CONTINUARE</t>
  </si>
  <si>
    <t>Împrejmuire şi căi de acces la CIA Reghin</t>
  </si>
  <si>
    <t>68.A</t>
  </si>
  <si>
    <t>Reabilitare şi extindere clădire CRCDN Ceuaş 417</t>
  </si>
  <si>
    <t>Alimentare cu energie electrică la CRRN Reghin</t>
  </si>
  <si>
    <t>Amenajare bucătărie la CRRN Reghin</t>
  </si>
  <si>
    <t>Împrejmuire şi căi de acces la CRRN Reghin</t>
  </si>
  <si>
    <t>Modificarea instalațiilor exterioare de alimentare cu apă și canalizare menajeră aferente CRRN Reghin</t>
  </si>
  <si>
    <t>TOTAL LUCRĂRI ÎN CONTINUARE</t>
  </si>
  <si>
    <t>DOTĂRI INDEPENDENTE</t>
  </si>
  <si>
    <t xml:space="preserve">Centrale termice  -4 buc  </t>
  </si>
  <si>
    <t>68.C</t>
  </si>
  <si>
    <t xml:space="preserve">Maşini de spălat  - 10 buc </t>
  </si>
  <si>
    <t xml:space="preserve">Punct termic- CRCDN str. Trébely nr. 3 </t>
  </si>
  <si>
    <t xml:space="preserve">Punct termic - CRCDN Ceuaş- str. Băla nr. 43 - </t>
  </si>
  <si>
    <t>Punct termic - Centrul Materna</t>
  </si>
  <si>
    <t>Centrul Materna - Autoturism - 1 buc</t>
  </si>
  <si>
    <t>Cazan pe lemne -1 buc - CIA Lunca Mureş</t>
  </si>
  <si>
    <t xml:space="preserve">Teste licenţiate pentru psihologi - 3 buc </t>
  </si>
  <si>
    <t>TOTAL DOTARI INDEPENDENTE</t>
  </si>
  <si>
    <t>SF+PROIECTE</t>
  </si>
  <si>
    <t>SF/DALI - Extindere clădire prin închiderea terasei şsi recompartimentări la CTF Sarmaş - str. Dezrobirii nr. 58</t>
  </si>
  <si>
    <t>SF/DALI - Extindere clădire prin închiderea terasei şi prelungirea dormitoarelor la CRCDN Ceuaş 215</t>
  </si>
  <si>
    <t>SF - Locuinţe protejate la CIA Reghin - str. Pandurilor</t>
  </si>
  <si>
    <t>SF-  Incălzire centrală  la CIA Căpuş - Corp B</t>
  </si>
  <si>
    <t>SF/DALI - Modernizare imobil- CTF Miercurea Niraj             - str. Semănătorilor nr. 1</t>
  </si>
  <si>
    <t>SF - Mansardare garaj pentru creare sală de studiu - CTF Reghin - str. Subcetate nr. 26</t>
  </si>
  <si>
    <t>SF - Construire balcon CTF Reghin - str. Făgăraşului nr. 4</t>
  </si>
  <si>
    <t>SF - Construire balcon CTF Reghin - str. Rodnei nr. 10/1</t>
  </si>
  <si>
    <t>DALI - Realizare club / sală recreere - CRRN Luduş</t>
  </si>
  <si>
    <t>SF - Recompartimentări, extindere clădire pentru construcţie morgă şi magazie la CIA Reghin - str. Pandurilor</t>
  </si>
  <si>
    <t>SF/DALI - Modernizare corp clădire C -  CIA Reghin -              str. Pandurilor</t>
  </si>
  <si>
    <t>SF- Amenajare capelă CRRN Brâncoveneşti</t>
  </si>
  <si>
    <t>SF - Reabilitare clădire şi instalaţii termice corp C - sediu DGASPC - str. Trébely nr. 7</t>
  </si>
  <si>
    <t>TOTAL SF+PROIECTE</t>
  </si>
  <si>
    <t>CĂMIN PENTRU PERSOANE VÂRSTNICE IDECIU DE JOS total, din care:</t>
  </si>
  <si>
    <t>Reabilitare Pavilion II</t>
  </si>
  <si>
    <t>Pompă apă sărată</t>
  </si>
  <si>
    <t>Boiler apă sărată</t>
  </si>
  <si>
    <t>84</t>
  </si>
  <si>
    <t>RA AEROPORT TRANSILVANIA, total din care:</t>
  </si>
  <si>
    <t>Reactualizare documentaţie de obstacolare pentru pistă de 2000 x 45 m, pe raza de 45 km</t>
  </si>
  <si>
    <t>Autospecială de stins incendii de aeroport</t>
  </si>
  <si>
    <t>Multifuncţional de deszăpezire</t>
  </si>
  <si>
    <t>Master Plan Aeroport</t>
  </si>
  <si>
    <t>PT extindere sistem TVCI pentru supraveghere gard perimetral</t>
  </si>
  <si>
    <t>PT pentru reparaţii curente la suprafeţele de mişcare</t>
  </si>
  <si>
    <t>84.B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</si>
  <si>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</si>
  <si>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</si>
  <si>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</si>
  <si>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Execuţie RK  suprafeţe de mişcare şi RESA(inclusiv instalaţii aferente)</t>
  </si>
  <si>
    <t>Upgrade sistem de procesare şi control pasageri (CMS)</t>
  </si>
  <si>
    <t>Documentaţie de avizare a lucrărilor de intervenţie şi PT K suprafeţe de mişcare şi RESA (inclusiv instalaţii aferente)</t>
  </si>
  <si>
    <t>Mâneca de vânt</t>
  </si>
  <si>
    <t>Influenţe</t>
  </si>
  <si>
    <t>Valori rectificate</t>
  </si>
  <si>
    <t>5=3+4</t>
  </si>
  <si>
    <t>Microscop operator oftalmologic</t>
  </si>
  <si>
    <t>Tâmplărie PVC-ergoterapie</t>
  </si>
  <si>
    <t>Server</t>
  </si>
  <si>
    <t>Calculatoare cu licente</t>
  </si>
  <si>
    <t>SF Reabilitarea Muzeului de Ştiinţele Naturii(inclusiv avize şi asistenţă tehnică)</t>
  </si>
  <si>
    <t xml:space="preserve">Completare DALI  pentru investiţia "Reabilitare clădire Şcoală veche în vederea înfiinţării unui internat" </t>
  </si>
  <si>
    <t>Suflantă aer</t>
  </si>
  <si>
    <t>Perie rotativă</t>
  </si>
  <si>
    <t>Drujbă telescopică</t>
  </si>
  <si>
    <t>Ferăstrău cu lanţ-drujbă</t>
  </si>
  <si>
    <t>Dispozitiv de strângere cu bandă</t>
  </si>
  <si>
    <t>7.6</t>
  </si>
  <si>
    <t>7.7</t>
  </si>
  <si>
    <t>7.8</t>
  </si>
  <si>
    <t>7.9</t>
  </si>
  <si>
    <t>7.10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</si>
</sst>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30"/>
      <name val="Arial"/>
      <family val="2"/>
    </font>
    <font>
      <sz val="10"/>
      <color indexed="30"/>
      <name val="Arial Narrow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 Narrow"/>
      <family val="2"/>
    </font>
    <font>
      <sz val="10"/>
      <color rgb="FF0070C0"/>
      <name val="Arial"/>
      <family val="2"/>
    </font>
    <font>
      <sz val="10"/>
      <color rgb="FF0070C0"/>
      <name val="Arial Narrow"/>
      <family val="2"/>
    </font>
    <font>
      <b/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sz val="10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164" fontId="6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3" fontId="52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left" wrapText="1"/>
    </xf>
    <xf numFmtId="0" fontId="53" fillId="33" borderId="12" xfId="0" applyFont="1" applyFill="1" applyBorder="1" applyAlignment="1">
      <alignment horizontal="center" wrapText="1"/>
    </xf>
    <xf numFmtId="3" fontId="53" fillId="33" borderId="12" xfId="0" applyNumberFormat="1" applyFont="1" applyFill="1" applyBorder="1" applyAlignment="1">
      <alignment/>
    </xf>
    <xf numFmtId="3" fontId="53" fillId="33" borderId="12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wrapText="1"/>
    </xf>
    <xf numFmtId="49" fontId="54" fillId="34" borderId="10" xfId="51" applyNumberFormat="1" applyFont="1" applyFill="1" applyBorder="1" applyAlignment="1">
      <alignment wrapText="1"/>
      <protection/>
    </xf>
    <xf numFmtId="0" fontId="54" fillId="34" borderId="10" xfId="0" applyFont="1" applyFill="1" applyBorder="1" applyAlignment="1">
      <alignment horizontal="center" wrapText="1"/>
    </xf>
    <xf numFmtId="3" fontId="54" fillId="34" borderId="12" xfId="0" applyNumberFormat="1" applyFont="1" applyFill="1" applyBorder="1" applyAlignment="1">
      <alignment horizontal="right"/>
    </xf>
    <xf numFmtId="0" fontId="52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 horizontal="left" wrapText="1"/>
    </xf>
    <xf numFmtId="0" fontId="52" fillId="0" borderId="10" xfId="0" applyFont="1" applyBorder="1" applyAlignment="1">
      <alignment horizontal="center" wrapText="1"/>
    </xf>
    <xf numFmtId="3" fontId="52" fillId="0" borderId="10" xfId="0" applyNumberFormat="1" applyFont="1" applyBorder="1" applyAlignment="1">
      <alignment horizontal="right"/>
    </xf>
    <xf numFmtId="0" fontId="55" fillId="0" borderId="0" xfId="0" applyFont="1" applyAlignment="1">
      <alignment/>
    </xf>
    <xf numFmtId="0" fontId="56" fillId="0" borderId="12" xfId="0" applyFont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 horizontal="center" wrapText="1"/>
    </xf>
    <xf numFmtId="3" fontId="56" fillId="0" borderId="10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0" fontId="56" fillId="0" borderId="10" xfId="0" applyFont="1" applyFill="1" applyBorder="1" applyAlignment="1">
      <alignment/>
    </xf>
    <xf numFmtId="3" fontId="56" fillId="0" borderId="10" xfId="0" applyNumberFormat="1" applyFont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left" wrapText="1"/>
    </xf>
    <xf numFmtId="0" fontId="56" fillId="0" borderId="10" xfId="0" applyFont="1" applyBorder="1" applyAlignment="1">
      <alignment wrapText="1"/>
    </xf>
    <xf numFmtId="0" fontId="52" fillId="0" borderId="12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3" fontId="0" fillId="0" borderId="0" xfId="0" applyNumberFormat="1" applyAlignment="1">
      <alignment wrapText="1"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wrapText="1"/>
    </xf>
    <xf numFmtId="3" fontId="56" fillId="0" borderId="10" xfId="0" applyNumberFormat="1" applyFont="1" applyBorder="1" applyAlignment="1">
      <alignment wrapText="1"/>
    </xf>
    <xf numFmtId="3" fontId="57" fillId="35" borderId="13" xfId="0" applyNumberFormat="1" applyFont="1" applyFill="1" applyBorder="1" applyAlignment="1">
      <alignment horizontal="right"/>
    </xf>
    <xf numFmtId="3" fontId="56" fillId="35" borderId="10" xfId="0" applyNumberFormat="1" applyFont="1" applyFill="1" applyBorder="1" applyAlignment="1">
      <alignment horizontal="right"/>
    </xf>
    <xf numFmtId="0" fontId="58" fillId="35" borderId="0" xfId="0" applyFont="1" applyFill="1" applyAlignment="1">
      <alignment/>
    </xf>
    <xf numFmtId="0" fontId="52" fillId="35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 wrapText="1"/>
    </xf>
    <xf numFmtId="3" fontId="52" fillId="35" borderId="13" xfId="0" applyNumberFormat="1" applyFont="1" applyFill="1" applyBorder="1" applyAlignment="1">
      <alignment horizontal="right" wrapText="1"/>
    </xf>
    <xf numFmtId="3" fontId="52" fillId="35" borderId="10" xfId="0" applyNumberFormat="1" applyFont="1" applyFill="1" applyBorder="1" applyAlignment="1">
      <alignment horizontal="right" wrapText="1"/>
    </xf>
    <xf numFmtId="49" fontId="56" fillId="35" borderId="12" xfId="0" applyNumberFormat="1" applyFont="1" applyFill="1" applyBorder="1" applyAlignment="1">
      <alignment horizontal="right" wrapText="1"/>
    </xf>
    <xf numFmtId="3" fontId="59" fillId="35" borderId="13" xfId="0" applyNumberFormat="1" applyFont="1" applyFill="1" applyBorder="1" applyAlignment="1">
      <alignment horizontal="right"/>
    </xf>
    <xf numFmtId="0" fontId="60" fillId="35" borderId="0" xfId="0" applyFont="1" applyFill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51" fillId="35" borderId="0" xfId="0" applyFont="1" applyFill="1" applyAlignment="1">
      <alignment/>
    </xf>
    <xf numFmtId="49" fontId="52" fillId="35" borderId="12" xfId="0" applyNumberFormat="1" applyFont="1" applyFill="1" applyBorder="1" applyAlignment="1">
      <alignment horizontal="right" wrapText="1"/>
    </xf>
    <xf numFmtId="0" fontId="52" fillId="0" borderId="10" xfId="0" applyFont="1" applyFill="1" applyBorder="1" applyAlignment="1">
      <alignment wrapText="1"/>
    </xf>
    <xf numFmtId="3" fontId="52" fillId="0" borderId="10" xfId="0" applyNumberFormat="1" applyFont="1" applyBorder="1" applyAlignment="1">
      <alignment/>
    </xf>
    <xf numFmtId="3" fontId="61" fillId="35" borderId="13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horizontal="right"/>
    </xf>
    <xf numFmtId="49" fontId="54" fillId="34" borderId="10" xfId="51" applyNumberFormat="1" applyFont="1" applyFill="1" applyBorder="1" applyAlignment="1">
      <alignment horizontal="right" wrapText="1"/>
      <protection/>
    </xf>
    <xf numFmtId="49" fontId="54" fillId="34" borderId="10" xfId="51" applyNumberFormat="1" applyFont="1" applyFill="1" applyBorder="1" applyAlignment="1">
      <alignment horizontal="center" wrapText="1"/>
      <protection/>
    </xf>
    <xf numFmtId="3" fontId="54" fillId="34" borderId="10" xfId="0" applyNumberFormat="1" applyFont="1" applyFill="1" applyBorder="1" applyAlignment="1">
      <alignment horizontal="right"/>
    </xf>
    <xf numFmtId="3" fontId="54" fillId="34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center" wrapText="1"/>
    </xf>
    <xf numFmtId="3" fontId="59" fillId="35" borderId="10" xfId="0" applyNumberFormat="1" applyFont="1" applyFill="1" applyBorder="1" applyAlignment="1">
      <alignment horizontal="right"/>
    </xf>
    <xf numFmtId="3" fontId="62" fillId="35" borderId="10" xfId="0" applyNumberFormat="1" applyFont="1" applyFill="1" applyBorder="1" applyAlignment="1">
      <alignment horizontal="right"/>
    </xf>
    <xf numFmtId="0" fontId="54" fillId="36" borderId="10" xfId="0" applyFont="1" applyFill="1" applyBorder="1" applyAlignment="1">
      <alignment horizontal="right" wrapText="1"/>
    </xf>
    <xf numFmtId="0" fontId="54" fillId="36" borderId="10" xfId="0" applyFont="1" applyFill="1" applyBorder="1" applyAlignment="1">
      <alignment horizontal="left" wrapText="1"/>
    </xf>
    <xf numFmtId="0" fontId="56" fillId="36" borderId="10" xfId="0" applyFont="1" applyFill="1" applyBorder="1" applyAlignment="1">
      <alignment horizontal="center" wrapText="1"/>
    </xf>
    <xf numFmtId="3" fontId="63" fillId="36" borderId="10" xfId="0" applyNumberFormat="1" applyFont="1" applyFill="1" applyBorder="1" applyAlignment="1">
      <alignment horizontal="right"/>
    </xf>
    <xf numFmtId="3" fontId="54" fillId="36" borderId="13" xfId="0" applyNumberFormat="1" applyFont="1" applyFill="1" applyBorder="1" applyAlignment="1">
      <alignment horizontal="right"/>
    </xf>
    <xf numFmtId="3" fontId="54" fillId="36" borderId="10" xfId="0" applyNumberFormat="1" applyFont="1" applyFill="1" applyBorder="1" applyAlignment="1">
      <alignment horizontal="right"/>
    </xf>
    <xf numFmtId="0" fontId="56" fillId="0" borderId="14" xfId="0" applyFont="1" applyBorder="1" applyAlignment="1">
      <alignment horizontal="center" wrapText="1"/>
    </xf>
    <xf numFmtId="3" fontId="56" fillId="0" borderId="13" xfId="0" applyNumberFormat="1" applyFont="1" applyBorder="1" applyAlignment="1">
      <alignment horizontal="right"/>
    </xf>
    <xf numFmtId="0" fontId="54" fillId="36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 wrapText="1"/>
    </xf>
    <xf numFmtId="0" fontId="56" fillId="0" borderId="15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3" fontId="56" fillId="0" borderId="15" xfId="0" applyNumberFormat="1" applyFont="1" applyBorder="1" applyAlignment="1">
      <alignment/>
    </xf>
    <xf numFmtId="3" fontId="56" fillId="0" borderId="15" xfId="0" applyNumberFormat="1" applyFont="1" applyBorder="1" applyAlignment="1">
      <alignment horizontal="right"/>
    </xf>
    <xf numFmtId="3" fontId="54" fillId="36" borderId="10" xfId="0" applyNumberFormat="1" applyFont="1" applyFill="1" applyBorder="1" applyAlignment="1">
      <alignment horizontal="right" wrapText="1"/>
    </xf>
    <xf numFmtId="0" fontId="56" fillId="0" borderId="10" xfId="0" applyFont="1" applyBorder="1" applyAlignment="1">
      <alignment/>
    </xf>
    <xf numFmtId="0" fontId="3" fillId="34" borderId="10" xfId="0" applyFont="1" applyFill="1" applyBorder="1" applyAlignment="1">
      <alignment horizontal="right" wrapText="1"/>
    </xf>
    <xf numFmtId="49" fontId="9" fillId="34" borderId="10" xfId="51" applyNumberFormat="1" applyFont="1" applyFill="1" applyBorder="1" applyAlignment="1">
      <alignment wrapText="1"/>
      <protection/>
    </xf>
    <xf numFmtId="0" fontId="56" fillId="34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right" wrapText="1"/>
    </xf>
    <xf numFmtId="0" fontId="61" fillId="37" borderId="10" xfId="0" applyFont="1" applyFill="1" applyBorder="1" applyAlignment="1">
      <alignment wrapText="1"/>
    </xf>
    <xf numFmtId="0" fontId="61" fillId="37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 wrapText="1"/>
    </xf>
    <xf numFmtId="0" fontId="56" fillId="35" borderId="10" xfId="0" applyFont="1" applyFill="1" applyBorder="1" applyAlignment="1">
      <alignment horizontal="center" wrapText="1"/>
    </xf>
    <xf numFmtId="3" fontId="56" fillId="0" borderId="13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right" wrapText="1"/>
    </xf>
    <xf numFmtId="0" fontId="61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horizontal="center" wrapText="1"/>
    </xf>
    <xf numFmtId="3" fontId="61" fillId="33" borderId="10" xfId="0" applyNumberFormat="1" applyFont="1" applyFill="1" applyBorder="1" applyAlignment="1">
      <alignment horizontal="right" wrapText="1"/>
    </xf>
    <xf numFmtId="0" fontId="6" fillId="35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6" fillId="35" borderId="12" xfId="0" applyFont="1" applyFill="1" applyBorder="1" applyAlignment="1">
      <alignment horizontal="center" wrapText="1"/>
    </xf>
    <xf numFmtId="3" fontId="4" fillId="0" borderId="12" xfId="63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3" fontId="56" fillId="0" borderId="12" xfId="0" applyNumberFormat="1" applyFont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0" fontId="3" fillId="34" borderId="12" xfId="0" applyFont="1" applyFill="1" applyBorder="1" applyAlignment="1">
      <alignment horizontal="right" wrapText="1"/>
    </xf>
    <xf numFmtId="49" fontId="9" fillId="34" borderId="12" xfId="51" applyNumberFormat="1" applyFont="1" applyFill="1" applyBorder="1" applyAlignment="1">
      <alignment wrapText="1"/>
      <protection/>
    </xf>
    <xf numFmtId="0" fontId="56" fillId="34" borderId="1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right" wrapText="1"/>
    </xf>
    <xf numFmtId="0" fontId="15" fillId="37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horizontal="center" wrapText="1"/>
    </xf>
    <xf numFmtId="3" fontId="56" fillId="33" borderId="10" xfId="0" applyNumberFormat="1" applyFont="1" applyFill="1" applyBorder="1" applyAlignment="1">
      <alignment horizontal="right"/>
    </xf>
    <xf numFmtId="3" fontId="61" fillId="33" borderId="13" xfId="0" applyNumberFormat="1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3" fontId="56" fillId="35" borderId="10" xfId="0" applyNumberFormat="1" applyFont="1" applyFill="1" applyBorder="1" applyAlignment="1">
      <alignment wrapText="1"/>
    </xf>
    <xf numFmtId="3" fontId="52" fillId="35" borderId="17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3" fontId="56" fillId="35" borderId="17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horizontal="right"/>
    </xf>
    <xf numFmtId="3" fontId="56" fillId="35" borderId="12" xfId="0" applyNumberFormat="1" applyFont="1" applyFill="1" applyBorder="1" applyAlignment="1">
      <alignment wrapText="1"/>
    </xf>
    <xf numFmtId="3" fontId="52" fillId="35" borderId="12" xfId="0" applyNumberFormat="1" applyFont="1" applyFill="1" applyBorder="1" applyAlignment="1">
      <alignment horizontal="right"/>
    </xf>
    <xf numFmtId="3" fontId="52" fillId="35" borderId="10" xfId="0" applyNumberFormat="1" applyFont="1" applyFill="1" applyBorder="1" applyAlignment="1">
      <alignment wrapText="1"/>
    </xf>
    <xf numFmtId="0" fontId="55" fillId="35" borderId="0" xfId="0" applyFont="1" applyFill="1" applyAlignment="1">
      <alignment/>
    </xf>
    <xf numFmtId="3" fontId="56" fillId="35" borderId="13" xfId="0" applyNumberFormat="1" applyFont="1" applyFill="1" applyBorder="1" applyAlignment="1">
      <alignment/>
    </xf>
    <xf numFmtId="49" fontId="6" fillId="33" borderId="15" xfId="51" applyNumberFormat="1" applyFont="1" applyFill="1" applyBorder="1" applyAlignment="1">
      <alignment horizontal="right" wrapText="1"/>
      <protection/>
    </xf>
    <xf numFmtId="0" fontId="61" fillId="33" borderId="15" xfId="0" applyFont="1" applyFill="1" applyBorder="1" applyAlignment="1">
      <alignment wrapText="1"/>
    </xf>
    <xf numFmtId="0" fontId="56" fillId="33" borderId="15" xfId="0" applyFont="1" applyFill="1" applyBorder="1" applyAlignment="1">
      <alignment horizontal="center"/>
    </xf>
    <xf numFmtId="3" fontId="56" fillId="33" borderId="10" xfId="0" applyNumberFormat="1" applyFont="1" applyFill="1" applyBorder="1" applyAlignment="1">
      <alignment/>
    </xf>
    <xf numFmtId="3" fontId="61" fillId="33" borderId="17" xfId="0" applyNumberFormat="1" applyFont="1" applyFill="1" applyBorder="1" applyAlignment="1">
      <alignment horizontal="right"/>
    </xf>
    <xf numFmtId="3" fontId="61" fillId="33" borderId="12" xfId="0" applyNumberFormat="1" applyFont="1" applyFill="1" applyBorder="1" applyAlignment="1">
      <alignment horizontal="right"/>
    </xf>
    <xf numFmtId="3" fontId="56" fillId="0" borderId="13" xfId="0" applyNumberFormat="1" applyFont="1" applyBorder="1" applyAlignment="1">
      <alignment/>
    </xf>
    <xf numFmtId="0" fontId="6" fillId="35" borderId="10" xfId="51" applyNumberFormat="1" applyFont="1" applyFill="1" applyBorder="1" applyAlignment="1">
      <alignment horizontal="right" wrapText="1"/>
      <protection/>
    </xf>
    <xf numFmtId="3" fontId="57" fillId="0" borderId="10" xfId="0" applyNumberFormat="1" applyFont="1" applyBorder="1" applyAlignment="1">
      <alignment/>
    </xf>
    <xf numFmtId="49" fontId="6" fillId="33" borderId="12" xfId="51" applyNumberFormat="1" applyFont="1" applyFill="1" applyBorder="1" applyAlignment="1">
      <alignment horizontal="right" wrapText="1"/>
      <protection/>
    </xf>
    <xf numFmtId="0" fontId="61" fillId="33" borderId="12" xfId="0" applyFont="1" applyFill="1" applyBorder="1" applyAlignment="1">
      <alignment wrapText="1"/>
    </xf>
    <xf numFmtId="0" fontId="61" fillId="33" borderId="12" xfId="0" applyFont="1" applyFill="1" applyBorder="1" applyAlignment="1">
      <alignment horizontal="center" wrapText="1"/>
    </xf>
    <xf numFmtId="49" fontId="6" fillId="35" borderId="10" xfId="51" applyNumberFormat="1" applyFont="1" applyFill="1" applyBorder="1" applyAlignment="1">
      <alignment horizontal="right" wrapText="1"/>
      <protection/>
    </xf>
    <xf numFmtId="0" fontId="56" fillId="0" borderId="12" xfId="0" applyFont="1" applyBorder="1" applyAlignment="1">
      <alignment/>
    </xf>
    <xf numFmtId="3" fontId="56" fillId="35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0" fontId="56" fillId="0" borderId="18" xfId="0" applyFont="1" applyFill="1" applyBorder="1" applyAlignment="1">
      <alignment/>
    </xf>
    <xf numFmtId="49" fontId="6" fillId="33" borderId="10" xfId="51" applyNumberFormat="1" applyFont="1" applyFill="1" applyBorder="1" applyAlignment="1">
      <alignment horizontal="right" wrapText="1"/>
      <protection/>
    </xf>
    <xf numFmtId="0" fontId="15" fillId="33" borderId="10" xfId="0" applyFont="1" applyFill="1" applyBorder="1" applyAlignment="1">
      <alignment wrapText="1"/>
    </xf>
    <xf numFmtId="49" fontId="61" fillId="33" borderId="10" xfId="51" applyNumberFormat="1" applyFont="1" applyFill="1" applyBorder="1" applyAlignment="1">
      <alignment horizontal="center" wrapText="1"/>
      <protection/>
    </xf>
    <xf numFmtId="0" fontId="56" fillId="0" borderId="12" xfId="0" applyFont="1" applyBorder="1" applyAlignment="1">
      <alignment horizontal="left" wrapText="1"/>
    </xf>
    <xf numFmtId="49" fontId="6" fillId="35" borderId="10" xfId="51" applyNumberFormat="1" applyFont="1" applyFill="1" applyBorder="1" applyAlignment="1">
      <alignment horizontal="center" wrapText="1"/>
      <protection/>
    </xf>
    <xf numFmtId="3" fontId="61" fillId="33" borderId="10" xfId="0" applyNumberFormat="1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3" fillId="38" borderId="10" xfId="0" applyFont="1" applyFill="1" applyBorder="1" applyAlignment="1">
      <alignment horizontal="left" wrapText="1"/>
    </xf>
    <xf numFmtId="0" fontId="3" fillId="38" borderId="10" xfId="0" applyFont="1" applyFill="1" applyBorder="1" applyAlignment="1">
      <alignment horizontal="center" wrapText="1"/>
    </xf>
    <xf numFmtId="3" fontId="3" fillId="38" borderId="10" xfId="0" applyNumberFormat="1" applyFont="1" applyFill="1" applyBorder="1" applyAlignment="1">
      <alignment horizontal="right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left" wrapText="1"/>
    </xf>
    <xf numFmtId="3" fontId="6" fillId="35" borderId="10" xfId="0" applyNumberFormat="1" applyFont="1" applyFill="1" applyBorder="1" applyAlignment="1">
      <alignment horizontal="right" wrapText="1"/>
    </xf>
    <xf numFmtId="0" fontId="51" fillId="35" borderId="0" xfId="0" applyFont="1" applyFill="1" applyAlignment="1">
      <alignment wrapText="1"/>
    </xf>
    <xf numFmtId="3" fontId="6" fillId="35" borderId="13" xfId="0" applyNumberFormat="1" applyFont="1" applyFill="1" applyBorder="1" applyAlignment="1">
      <alignment horizontal="right" wrapText="1"/>
    </xf>
    <xf numFmtId="3" fontId="6" fillId="35" borderId="10" xfId="0" applyNumberFormat="1" applyFont="1" applyFill="1" applyBorder="1" applyAlignment="1">
      <alignment wrapText="1"/>
    </xf>
    <xf numFmtId="3" fontId="3" fillId="38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9" fillId="39" borderId="10" xfId="51" applyNumberFormat="1" applyFont="1" applyFill="1" applyBorder="1" applyAlignment="1">
      <alignment horizontal="right" wrapText="1"/>
      <protection/>
    </xf>
    <xf numFmtId="49" fontId="56" fillId="35" borderId="10" xfId="51" applyNumberFormat="1" applyFont="1" applyFill="1" applyBorder="1" applyAlignment="1">
      <alignment horizontal="right" wrapText="1"/>
      <protection/>
    </xf>
    <xf numFmtId="0" fontId="56" fillId="35" borderId="16" xfId="0" applyFont="1" applyFill="1" applyBorder="1" applyAlignment="1">
      <alignment horizontal="center" wrapText="1"/>
    </xf>
    <xf numFmtId="3" fontId="54" fillId="35" borderId="15" xfId="0" applyNumberFormat="1" applyFont="1" applyFill="1" applyBorder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3" fontId="56" fillId="0" borderId="10" xfId="0" applyNumberFormat="1" applyFont="1" applyFill="1" applyBorder="1" applyAlignment="1">
      <alignment horizontal="right" wrapText="1"/>
    </xf>
    <xf numFmtId="2" fontId="56" fillId="0" borderId="16" xfId="0" applyNumberFormat="1" applyFont="1" applyBorder="1" applyAlignment="1">
      <alignment horizontal="center" wrapText="1"/>
    </xf>
    <xf numFmtId="3" fontId="56" fillId="0" borderId="15" xfId="0" applyNumberFormat="1" applyFont="1" applyBorder="1" applyAlignment="1">
      <alignment horizontal="right" wrapText="1"/>
    </xf>
    <xf numFmtId="3" fontId="56" fillId="0" borderId="13" xfId="0" applyNumberFormat="1" applyFont="1" applyBorder="1" applyAlignment="1">
      <alignment horizontal="right" wrapText="1"/>
    </xf>
    <xf numFmtId="2" fontId="51" fillId="0" borderId="0" xfId="0" applyNumberFormat="1" applyFont="1" applyAlignment="1">
      <alignment wrapText="1"/>
    </xf>
    <xf numFmtId="49" fontId="54" fillId="39" borderId="10" xfId="51" applyNumberFormat="1" applyFont="1" applyFill="1" applyBorder="1" applyAlignment="1">
      <alignment horizontal="right" wrapText="1"/>
      <protection/>
    </xf>
    <xf numFmtId="49" fontId="54" fillId="39" borderId="10" xfId="51" applyNumberFormat="1" applyFont="1" applyFill="1" applyBorder="1" applyAlignment="1">
      <alignment wrapText="1"/>
      <protection/>
    </xf>
    <xf numFmtId="0" fontId="52" fillId="34" borderId="10" xfId="0" applyFont="1" applyFill="1" applyBorder="1" applyAlignment="1">
      <alignment horizontal="center" wrapText="1"/>
    </xf>
    <xf numFmtId="3" fontId="52" fillId="34" borderId="10" xfId="0" applyNumberFormat="1" applyFont="1" applyFill="1" applyBorder="1" applyAlignment="1">
      <alignment horizontal="right"/>
    </xf>
    <xf numFmtId="0" fontId="56" fillId="35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56" fillId="35" borderId="15" xfId="0" applyNumberFormat="1" applyFont="1" applyFill="1" applyBorder="1" applyAlignment="1">
      <alignment wrapText="1"/>
    </xf>
    <xf numFmtId="0" fontId="56" fillId="0" borderId="15" xfId="0" applyFont="1" applyBorder="1" applyAlignment="1">
      <alignment horizontal="center" wrapText="1"/>
    </xf>
    <xf numFmtId="3" fontId="56" fillId="0" borderId="15" xfId="0" applyNumberFormat="1" applyFont="1" applyFill="1" applyBorder="1" applyAlignment="1">
      <alignment/>
    </xf>
    <xf numFmtId="3" fontId="56" fillId="0" borderId="15" xfId="0" applyNumberFormat="1" applyFont="1" applyFill="1" applyBorder="1" applyAlignment="1">
      <alignment horizontal="right"/>
    </xf>
    <xf numFmtId="3" fontId="56" fillId="0" borderId="0" xfId="0" applyNumberFormat="1" applyFont="1" applyBorder="1" applyAlignment="1">
      <alignment horizontal="right"/>
    </xf>
    <xf numFmtId="0" fontId="56" fillId="0" borderId="15" xfId="0" applyFont="1" applyBorder="1" applyAlignment="1">
      <alignment wrapText="1"/>
    </xf>
    <xf numFmtId="3" fontId="56" fillId="0" borderId="1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PageLayoutView="0" workbookViewId="0" topLeftCell="A52">
      <selection activeCell="C70" sqref="C70"/>
    </sheetView>
  </sheetViews>
  <sheetFormatPr defaultColWidth="9.140625" defaultRowHeight="15"/>
  <cols>
    <col min="1" max="1" width="5.00390625" style="1" customWidth="1"/>
    <col min="2" max="2" width="46.8515625" style="1" customWidth="1"/>
    <col min="3" max="3" width="10.00390625" style="2" customWidth="1"/>
    <col min="4" max="4" width="14.28125" style="3" hidden="1" customWidth="1"/>
    <col min="5" max="5" width="10.28125" style="3" hidden="1" customWidth="1"/>
    <col min="6" max="8" width="11.140625" style="4" customWidth="1"/>
    <col min="9" max="9" width="10.57421875" style="6" customWidth="1"/>
    <col min="10" max="10" width="9.8515625" style="6" customWidth="1"/>
    <col min="11" max="11" width="11.140625" style="6" bestFit="1" customWidth="1"/>
    <col min="12" max="16384" width="9.140625" style="6" customWidth="1"/>
  </cols>
  <sheetData>
    <row r="1" spans="9:10" ht="15">
      <c r="I1" s="1"/>
      <c r="J1" s="5" t="s">
        <v>0</v>
      </c>
    </row>
    <row r="2" spans="1:10" ht="12.75" customHeight="1">
      <c r="A2" s="199" t="s">
        <v>1</v>
      </c>
      <c r="B2" s="199" t="s">
        <v>2</v>
      </c>
      <c r="C2" s="199" t="s">
        <v>3</v>
      </c>
      <c r="D2" s="199" t="s">
        <v>4</v>
      </c>
      <c r="E2" s="7"/>
      <c r="F2" s="199" t="s">
        <v>5</v>
      </c>
      <c r="G2" s="200" t="s">
        <v>229</v>
      </c>
      <c r="H2" s="202" t="s">
        <v>230</v>
      </c>
      <c r="I2" s="199" t="s">
        <v>6</v>
      </c>
      <c r="J2" s="199"/>
    </row>
    <row r="3" spans="1:10" ht="63.75">
      <c r="A3" s="199"/>
      <c r="B3" s="199"/>
      <c r="C3" s="204"/>
      <c r="D3" s="199"/>
      <c r="E3" s="7" t="s">
        <v>7</v>
      </c>
      <c r="F3" s="199"/>
      <c r="G3" s="201"/>
      <c r="H3" s="203"/>
      <c r="I3" s="7" t="s">
        <v>8</v>
      </c>
      <c r="J3" s="8" t="s">
        <v>9</v>
      </c>
    </row>
    <row r="4" spans="1:10" ht="15.75" thickBot="1">
      <c r="A4" s="9">
        <v>0</v>
      </c>
      <c r="B4" s="9">
        <v>1</v>
      </c>
      <c r="C4" s="9">
        <v>2</v>
      </c>
      <c r="D4" s="9">
        <v>4</v>
      </c>
      <c r="E4" s="9">
        <v>12</v>
      </c>
      <c r="F4" s="10">
        <v>3</v>
      </c>
      <c r="G4" s="10">
        <v>4</v>
      </c>
      <c r="H4" s="10" t="s">
        <v>231</v>
      </c>
      <c r="I4" s="11">
        <v>6</v>
      </c>
      <c r="J4" s="11">
        <v>7</v>
      </c>
    </row>
    <row r="5" spans="1:11" ht="15.75" thickTop="1">
      <c r="A5" s="12"/>
      <c r="B5" s="13" t="s">
        <v>10</v>
      </c>
      <c r="C5" s="14"/>
      <c r="D5" s="15" t="e">
        <f>D6+#REF!+D61+#REF!+D63+D67+D72+D120+D155+D194</f>
        <v>#REF!</v>
      </c>
      <c r="E5" s="16" t="e">
        <f aca="true" t="shared" si="0" ref="E5:J5">E6+E61+E63+E67+E72+E120+E155+E194+E190+E70</f>
        <v>#REF!</v>
      </c>
      <c r="F5" s="16">
        <f t="shared" si="0"/>
        <v>135264000</v>
      </c>
      <c r="G5" s="16">
        <f t="shared" si="0"/>
        <v>5000</v>
      </c>
      <c r="H5" s="16">
        <f t="shared" si="0"/>
        <v>135269000</v>
      </c>
      <c r="I5" s="16">
        <f t="shared" si="0"/>
        <v>79595000</v>
      </c>
      <c r="J5" s="16">
        <f t="shared" si="0"/>
        <v>55674000</v>
      </c>
      <c r="K5" s="40"/>
    </row>
    <row r="6" spans="1:10" ht="15">
      <c r="A6" s="17"/>
      <c r="B6" s="18" t="s">
        <v>11</v>
      </c>
      <c r="C6" s="19"/>
      <c r="D6" s="20" t="e">
        <f>D7+#REF!+#REF!+#REF!+#REF!+#REF!+#REF!</f>
        <v>#REF!</v>
      </c>
      <c r="E6" s="20" t="e">
        <f>E7+E27+E29+E31+E42+E36+#REF!</f>
        <v>#REF!</v>
      </c>
      <c r="F6" s="20">
        <f>F7+F27+F29+F31+F42+F36</f>
        <v>68266000</v>
      </c>
      <c r="G6" s="20">
        <f>G7+G27+G29+G31+G42+G36</f>
        <v>-55000</v>
      </c>
      <c r="H6" s="20">
        <f>H7+H27+H29+H31+H42+H36</f>
        <v>68211000</v>
      </c>
      <c r="I6" s="20">
        <f>I7+I27+I29+I31+I42+I36</f>
        <v>68211000</v>
      </c>
      <c r="J6" s="20">
        <f>J7+J27+J29+J31+J42+J36</f>
        <v>0</v>
      </c>
    </row>
    <row r="7" spans="1:256" s="25" customFormat="1" ht="15">
      <c r="A7" s="21"/>
      <c r="B7" s="22" t="s">
        <v>12</v>
      </c>
      <c r="C7" s="23"/>
      <c r="D7" s="24">
        <f>SUM(D48:D60)</f>
        <v>0</v>
      </c>
      <c r="E7" s="24">
        <f>SUM(E8:E24)</f>
        <v>0</v>
      </c>
      <c r="F7" s="24">
        <f>SUM(F8:F26)</f>
        <v>11056000</v>
      </c>
      <c r="G7" s="24">
        <f>SUM(G8:G26)</f>
        <v>59000</v>
      </c>
      <c r="H7" s="24">
        <f>SUM(H8:H26)</f>
        <v>11115000</v>
      </c>
      <c r="I7" s="24">
        <f>SUM(I8:I26)</f>
        <v>11115000</v>
      </c>
      <c r="J7" s="24">
        <f>SUM(J8:J26)</f>
        <v>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0" ht="26.25">
      <c r="A8" s="26">
        <v>1</v>
      </c>
      <c r="B8" s="27" t="s">
        <v>13</v>
      </c>
      <c r="C8" s="28" t="s">
        <v>14</v>
      </c>
      <c r="D8" s="29"/>
      <c r="E8" s="30"/>
      <c r="F8" s="31">
        <v>950000</v>
      </c>
      <c r="G8" s="31"/>
      <c r="H8" s="31">
        <f>F8+G8</f>
        <v>950000</v>
      </c>
      <c r="I8" s="31">
        <v>950000</v>
      </c>
      <c r="J8" s="24"/>
    </row>
    <row r="9" spans="1:10" ht="26.25">
      <c r="A9" s="26">
        <v>2</v>
      </c>
      <c r="B9" s="27" t="s">
        <v>15</v>
      </c>
      <c r="C9" s="28" t="s">
        <v>14</v>
      </c>
      <c r="D9" s="29"/>
      <c r="E9" s="30"/>
      <c r="F9" s="31">
        <v>2000</v>
      </c>
      <c r="G9" s="31"/>
      <c r="H9" s="31">
        <f aca="true" t="shared" si="1" ref="H9:H52">F9+G9</f>
        <v>2000</v>
      </c>
      <c r="I9" s="31">
        <v>2000</v>
      </c>
      <c r="J9" s="24"/>
    </row>
    <row r="10" spans="1:10" ht="15">
      <c r="A10" s="26">
        <v>3</v>
      </c>
      <c r="B10" s="32" t="s">
        <v>16</v>
      </c>
      <c r="C10" s="28" t="s">
        <v>14</v>
      </c>
      <c r="D10" s="33"/>
      <c r="E10" s="30"/>
      <c r="F10" s="31">
        <v>10000</v>
      </c>
      <c r="G10" s="31"/>
      <c r="H10" s="31">
        <f t="shared" si="1"/>
        <v>10000</v>
      </c>
      <c r="I10" s="31">
        <v>10000</v>
      </c>
      <c r="J10" s="24"/>
    </row>
    <row r="11" spans="1:10" ht="26.25">
      <c r="A11" s="26">
        <v>4</v>
      </c>
      <c r="B11" s="27" t="s">
        <v>17</v>
      </c>
      <c r="C11" s="28" t="s">
        <v>14</v>
      </c>
      <c r="D11" s="33"/>
      <c r="E11" s="30"/>
      <c r="F11" s="31">
        <v>50000</v>
      </c>
      <c r="G11" s="31"/>
      <c r="H11" s="31">
        <f t="shared" si="1"/>
        <v>50000</v>
      </c>
      <c r="I11" s="31">
        <v>50000</v>
      </c>
      <c r="J11" s="24"/>
    </row>
    <row r="12" spans="1:10" ht="26.25">
      <c r="A12" s="26">
        <v>5</v>
      </c>
      <c r="B12" s="27" t="s">
        <v>18</v>
      </c>
      <c r="C12" s="28" t="s">
        <v>14</v>
      </c>
      <c r="D12" s="33"/>
      <c r="E12" s="30"/>
      <c r="F12" s="31">
        <v>100000</v>
      </c>
      <c r="G12" s="31"/>
      <c r="H12" s="31">
        <f t="shared" si="1"/>
        <v>100000</v>
      </c>
      <c r="I12" s="31">
        <v>100000</v>
      </c>
      <c r="J12" s="24"/>
    </row>
    <row r="13" spans="1:10" ht="26.25">
      <c r="A13" s="26">
        <v>6</v>
      </c>
      <c r="B13" s="27" t="s">
        <v>19</v>
      </c>
      <c r="C13" s="28" t="s">
        <v>14</v>
      </c>
      <c r="D13" s="33"/>
      <c r="E13" s="30"/>
      <c r="F13" s="31">
        <v>5000</v>
      </c>
      <c r="G13" s="31"/>
      <c r="H13" s="31">
        <f t="shared" si="1"/>
        <v>5000</v>
      </c>
      <c r="I13" s="31">
        <v>5000</v>
      </c>
      <c r="J13" s="24"/>
    </row>
    <row r="14" spans="1:10" ht="26.25">
      <c r="A14" s="26">
        <v>7</v>
      </c>
      <c r="B14" s="34" t="s">
        <v>20</v>
      </c>
      <c r="C14" s="28" t="s">
        <v>21</v>
      </c>
      <c r="D14" s="33"/>
      <c r="E14" s="30"/>
      <c r="F14" s="31">
        <v>1702000</v>
      </c>
      <c r="G14" s="31"/>
      <c r="H14" s="31">
        <f t="shared" si="1"/>
        <v>1702000</v>
      </c>
      <c r="I14" s="31">
        <v>1702000</v>
      </c>
      <c r="J14" s="24"/>
    </row>
    <row r="15" spans="1:10" ht="26.25">
      <c r="A15" s="26">
        <v>8</v>
      </c>
      <c r="B15" s="35" t="s">
        <v>22</v>
      </c>
      <c r="C15" s="28" t="s">
        <v>14</v>
      </c>
      <c r="D15" s="33"/>
      <c r="E15" s="30"/>
      <c r="F15" s="31">
        <v>10000</v>
      </c>
      <c r="G15" s="31"/>
      <c r="H15" s="31">
        <f t="shared" si="1"/>
        <v>10000</v>
      </c>
      <c r="I15" s="31">
        <v>10000</v>
      </c>
      <c r="J15" s="24"/>
    </row>
    <row r="16" spans="1:10" ht="26.25">
      <c r="A16" s="26">
        <v>9</v>
      </c>
      <c r="B16" s="35" t="s">
        <v>23</v>
      </c>
      <c r="C16" s="28" t="s">
        <v>14</v>
      </c>
      <c r="D16" s="33"/>
      <c r="E16" s="30"/>
      <c r="F16" s="31">
        <v>9000</v>
      </c>
      <c r="G16" s="31"/>
      <c r="H16" s="31">
        <f t="shared" si="1"/>
        <v>9000</v>
      </c>
      <c r="I16" s="29">
        <v>9000</v>
      </c>
      <c r="J16" s="24"/>
    </row>
    <row r="17" spans="1:10" ht="26.25">
      <c r="A17" s="26">
        <v>10</v>
      </c>
      <c r="B17" s="35" t="s">
        <v>24</v>
      </c>
      <c r="C17" s="28" t="s">
        <v>14</v>
      </c>
      <c r="D17" s="33"/>
      <c r="E17" s="30"/>
      <c r="F17" s="31">
        <v>8000</v>
      </c>
      <c r="G17" s="31"/>
      <c r="H17" s="31">
        <f t="shared" si="1"/>
        <v>8000</v>
      </c>
      <c r="I17" s="29">
        <v>8000</v>
      </c>
      <c r="J17" s="24"/>
    </row>
    <row r="18" spans="1:10" ht="26.25">
      <c r="A18" s="26">
        <v>11</v>
      </c>
      <c r="B18" s="35" t="s">
        <v>25</v>
      </c>
      <c r="C18" s="28" t="s">
        <v>14</v>
      </c>
      <c r="D18" s="33"/>
      <c r="E18" s="30"/>
      <c r="F18" s="31">
        <v>13000</v>
      </c>
      <c r="G18" s="31"/>
      <c r="H18" s="31">
        <f t="shared" si="1"/>
        <v>13000</v>
      </c>
      <c r="I18" s="29">
        <v>13000</v>
      </c>
      <c r="J18" s="24"/>
    </row>
    <row r="19" spans="1:10" ht="26.25">
      <c r="A19" s="26">
        <v>12</v>
      </c>
      <c r="B19" s="36" t="s">
        <v>26</v>
      </c>
      <c r="C19" s="28" t="s">
        <v>14</v>
      </c>
      <c r="D19" s="33"/>
      <c r="E19" s="30"/>
      <c r="F19" s="31">
        <v>25000</v>
      </c>
      <c r="G19" s="31"/>
      <c r="H19" s="31">
        <f t="shared" si="1"/>
        <v>25000</v>
      </c>
      <c r="I19" s="29">
        <v>25000</v>
      </c>
      <c r="J19" s="24"/>
    </row>
    <row r="20" spans="1:10" ht="26.25">
      <c r="A20" s="26">
        <v>13</v>
      </c>
      <c r="B20" s="36" t="s">
        <v>27</v>
      </c>
      <c r="C20" s="28" t="s">
        <v>14</v>
      </c>
      <c r="D20" s="33"/>
      <c r="E20" s="30"/>
      <c r="F20" s="31">
        <v>100000</v>
      </c>
      <c r="G20" s="31"/>
      <c r="H20" s="31">
        <f t="shared" si="1"/>
        <v>100000</v>
      </c>
      <c r="I20" s="31">
        <v>100000</v>
      </c>
      <c r="J20" s="24"/>
    </row>
    <row r="21" spans="1:10" ht="39">
      <c r="A21" s="26">
        <v>14</v>
      </c>
      <c r="B21" s="36" t="s">
        <v>28</v>
      </c>
      <c r="C21" s="28" t="s">
        <v>14</v>
      </c>
      <c r="D21" s="33"/>
      <c r="E21" s="30"/>
      <c r="F21" s="31">
        <v>10000</v>
      </c>
      <c r="G21" s="31"/>
      <c r="H21" s="31">
        <f t="shared" si="1"/>
        <v>10000</v>
      </c>
      <c r="I21" s="29">
        <v>10000</v>
      </c>
      <c r="J21" s="24"/>
    </row>
    <row r="22" spans="1:10" ht="27.75" customHeight="1">
      <c r="A22" s="26">
        <v>15</v>
      </c>
      <c r="B22" s="36" t="s">
        <v>29</v>
      </c>
      <c r="C22" s="28" t="s">
        <v>14</v>
      </c>
      <c r="D22" s="33"/>
      <c r="E22" s="30"/>
      <c r="F22" s="31">
        <v>100000</v>
      </c>
      <c r="G22" s="31"/>
      <c r="H22" s="31">
        <f t="shared" si="1"/>
        <v>100000</v>
      </c>
      <c r="I22" s="31">
        <v>100000</v>
      </c>
      <c r="J22" s="24"/>
    </row>
    <row r="23" spans="1:10" ht="15.75" customHeight="1">
      <c r="A23" s="26">
        <v>16</v>
      </c>
      <c r="B23" s="36" t="s">
        <v>30</v>
      </c>
      <c r="C23" s="28" t="s">
        <v>14</v>
      </c>
      <c r="D23" s="33"/>
      <c r="E23" s="30"/>
      <c r="F23" s="31">
        <v>71000</v>
      </c>
      <c r="G23" s="31"/>
      <c r="H23" s="31">
        <f t="shared" si="1"/>
        <v>71000</v>
      </c>
      <c r="I23" s="29">
        <v>71000</v>
      </c>
      <c r="J23" s="24"/>
    </row>
    <row r="24" spans="1:10" ht="15.75" customHeight="1">
      <c r="A24" s="26">
        <v>17</v>
      </c>
      <c r="B24" s="36" t="s">
        <v>31</v>
      </c>
      <c r="C24" s="28" t="s">
        <v>14</v>
      </c>
      <c r="D24" s="33"/>
      <c r="E24" s="30"/>
      <c r="F24" s="31">
        <v>7891000</v>
      </c>
      <c r="G24" s="31"/>
      <c r="H24" s="31">
        <f t="shared" si="1"/>
        <v>7891000</v>
      </c>
      <c r="I24" s="29">
        <v>7891000</v>
      </c>
      <c r="J24" s="24"/>
    </row>
    <row r="25" spans="1:10" ht="15.75" customHeight="1">
      <c r="A25" s="26">
        <v>18</v>
      </c>
      <c r="B25" s="36" t="s">
        <v>234</v>
      </c>
      <c r="C25" s="28" t="s">
        <v>14</v>
      </c>
      <c r="D25" s="33"/>
      <c r="E25" s="30"/>
      <c r="F25" s="31"/>
      <c r="G25" s="31">
        <v>37000</v>
      </c>
      <c r="H25" s="31">
        <f t="shared" si="1"/>
        <v>37000</v>
      </c>
      <c r="I25" s="29">
        <v>37000</v>
      </c>
      <c r="J25" s="24"/>
    </row>
    <row r="26" spans="1:10" ht="15.75" customHeight="1">
      <c r="A26" s="26">
        <v>19</v>
      </c>
      <c r="B26" s="36" t="s">
        <v>235</v>
      </c>
      <c r="C26" s="28" t="s">
        <v>14</v>
      </c>
      <c r="D26" s="33"/>
      <c r="E26" s="30"/>
      <c r="F26" s="31"/>
      <c r="G26" s="31">
        <v>22000</v>
      </c>
      <c r="H26" s="31">
        <f t="shared" si="1"/>
        <v>22000</v>
      </c>
      <c r="I26" s="29">
        <v>22000</v>
      </c>
      <c r="J26" s="24"/>
    </row>
    <row r="27" spans="1:256" s="25" customFormat="1" ht="15">
      <c r="A27" s="37"/>
      <c r="B27" s="22" t="s">
        <v>32</v>
      </c>
      <c r="C27" s="23"/>
      <c r="D27" s="38"/>
      <c r="E27" s="24">
        <f aca="true" t="shared" si="2" ref="E27:J27">SUM(E28)</f>
        <v>0</v>
      </c>
      <c r="F27" s="24">
        <f t="shared" si="2"/>
        <v>10000</v>
      </c>
      <c r="G27" s="24">
        <f t="shared" si="2"/>
        <v>0</v>
      </c>
      <c r="H27" s="24">
        <f t="shared" si="2"/>
        <v>10000</v>
      </c>
      <c r="I27" s="24">
        <f t="shared" si="2"/>
        <v>10000</v>
      </c>
      <c r="J27" s="24">
        <f t="shared" si="2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10" ht="26.25">
      <c r="A28" s="26">
        <v>1</v>
      </c>
      <c r="B28" s="39" t="s">
        <v>33</v>
      </c>
      <c r="C28" s="28" t="s">
        <v>34</v>
      </c>
      <c r="D28" s="33"/>
      <c r="E28" s="30"/>
      <c r="F28" s="31">
        <v>10000</v>
      </c>
      <c r="G28" s="31"/>
      <c r="H28" s="31">
        <f t="shared" si="1"/>
        <v>10000</v>
      </c>
      <c r="I28" s="31">
        <v>10000</v>
      </c>
      <c r="J28" s="24"/>
    </row>
    <row r="29" spans="1:256" s="25" customFormat="1" ht="15">
      <c r="A29" s="37"/>
      <c r="B29" s="22" t="s">
        <v>35</v>
      </c>
      <c r="C29" s="23"/>
      <c r="D29" s="38"/>
      <c r="E29" s="24">
        <f>SUM(E30:E30)</f>
        <v>0</v>
      </c>
      <c r="F29" s="24">
        <f>SUM(F30:F30)</f>
        <v>100000</v>
      </c>
      <c r="G29" s="24">
        <f>SUM(G30:G30)</f>
        <v>0</v>
      </c>
      <c r="H29" s="24">
        <f>SUM(H30:H30)</f>
        <v>100000</v>
      </c>
      <c r="I29" s="24">
        <f>SUM(I30:I30)</f>
        <v>100000</v>
      </c>
      <c r="J29" s="24">
        <f>SUM(J30:J30)</f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10" ht="26.25">
      <c r="A30" s="26">
        <v>1</v>
      </c>
      <c r="B30" s="39" t="s">
        <v>36</v>
      </c>
      <c r="C30" s="28" t="s">
        <v>37</v>
      </c>
      <c r="D30" s="33"/>
      <c r="E30" s="30"/>
      <c r="F30" s="31">
        <v>100000</v>
      </c>
      <c r="G30" s="31"/>
      <c r="H30" s="31">
        <f t="shared" si="1"/>
        <v>100000</v>
      </c>
      <c r="I30" s="31">
        <v>100000</v>
      </c>
      <c r="J30" s="24"/>
    </row>
    <row r="31" spans="1:256" s="25" customFormat="1" ht="15">
      <c r="A31" s="37"/>
      <c r="B31" s="22" t="s">
        <v>38</v>
      </c>
      <c r="C31" s="23"/>
      <c r="D31" s="38"/>
      <c r="E31" s="24">
        <f>SUM(E32:E34)</f>
        <v>0</v>
      </c>
      <c r="F31" s="24">
        <f>SUM(F32:F35)</f>
        <v>432000</v>
      </c>
      <c r="G31" s="24">
        <f>SUM(G32:G35)</f>
        <v>141000</v>
      </c>
      <c r="H31" s="24">
        <f>SUM(H32:H35)</f>
        <v>573000</v>
      </c>
      <c r="I31" s="24">
        <f>SUM(I32:I35)</f>
        <v>573000</v>
      </c>
      <c r="J31" s="24">
        <f>SUM(J32:J35)</f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10" ht="15">
      <c r="A32" s="26">
        <v>1</v>
      </c>
      <c r="B32" s="39" t="s">
        <v>39</v>
      </c>
      <c r="C32" s="28" t="s">
        <v>40</v>
      </c>
      <c r="D32" s="33"/>
      <c r="E32" s="30"/>
      <c r="F32" s="31">
        <v>127000</v>
      </c>
      <c r="G32" s="31"/>
      <c r="H32" s="31">
        <f t="shared" si="1"/>
        <v>127000</v>
      </c>
      <c r="I32" s="31">
        <v>127000</v>
      </c>
      <c r="J32" s="24"/>
    </row>
    <row r="33" spans="1:10" ht="15">
      <c r="A33" s="26">
        <v>2</v>
      </c>
      <c r="B33" s="39" t="s">
        <v>41</v>
      </c>
      <c r="C33" s="28" t="s">
        <v>40</v>
      </c>
      <c r="D33" s="33"/>
      <c r="E33" s="30"/>
      <c r="F33" s="31">
        <v>300000</v>
      </c>
      <c r="G33" s="31"/>
      <c r="H33" s="31">
        <f t="shared" si="1"/>
        <v>300000</v>
      </c>
      <c r="I33" s="31">
        <v>300000</v>
      </c>
      <c r="J33" s="24"/>
    </row>
    <row r="34" spans="1:10" ht="26.25">
      <c r="A34" s="26">
        <v>3</v>
      </c>
      <c r="B34" s="35" t="s">
        <v>42</v>
      </c>
      <c r="C34" s="28" t="s">
        <v>40</v>
      </c>
      <c r="D34" s="33"/>
      <c r="E34" s="30"/>
      <c r="F34" s="31">
        <v>5000</v>
      </c>
      <c r="G34" s="31"/>
      <c r="H34" s="31">
        <f t="shared" si="1"/>
        <v>5000</v>
      </c>
      <c r="I34" s="31">
        <v>5000</v>
      </c>
      <c r="J34" s="24"/>
    </row>
    <row r="35" spans="1:10" ht="26.25">
      <c r="A35" s="26">
        <v>4</v>
      </c>
      <c r="B35" s="35" t="s">
        <v>236</v>
      </c>
      <c r="C35" s="28" t="s">
        <v>40</v>
      </c>
      <c r="D35" s="33"/>
      <c r="E35" s="30"/>
      <c r="F35" s="31"/>
      <c r="G35" s="31">
        <v>141000</v>
      </c>
      <c r="H35" s="31">
        <f t="shared" si="1"/>
        <v>141000</v>
      </c>
      <c r="I35" s="31">
        <v>141000</v>
      </c>
      <c r="J35" s="24"/>
    </row>
    <row r="36" spans="1:10" ht="15">
      <c r="A36" s="26"/>
      <c r="B36" s="22" t="s">
        <v>43</v>
      </c>
      <c r="C36" s="28"/>
      <c r="D36" s="33"/>
      <c r="E36" s="24">
        <f>SUM(E37:E41)</f>
        <v>0</v>
      </c>
      <c r="F36" s="24">
        <f>SUM(F37:F41)</f>
        <v>1757000</v>
      </c>
      <c r="G36" s="24">
        <f>SUM(G37:G41)</f>
        <v>0</v>
      </c>
      <c r="H36" s="24">
        <f>SUM(H37:H41)</f>
        <v>1757000</v>
      </c>
      <c r="I36" s="24">
        <f>SUM(I37:I41)</f>
        <v>1757000</v>
      </c>
      <c r="J36" s="24">
        <f>SUM(J37:J41)</f>
        <v>0</v>
      </c>
    </row>
    <row r="37" spans="1:10" ht="51.75">
      <c r="A37" s="26">
        <v>1</v>
      </c>
      <c r="B37" s="39" t="s">
        <v>44</v>
      </c>
      <c r="C37" s="28" t="s">
        <v>45</v>
      </c>
      <c r="D37" s="33"/>
      <c r="E37" s="30"/>
      <c r="F37" s="31">
        <v>1000</v>
      </c>
      <c r="G37" s="31"/>
      <c r="H37" s="31">
        <f t="shared" si="1"/>
        <v>1000</v>
      </c>
      <c r="I37" s="31">
        <v>1000</v>
      </c>
      <c r="J37" s="24"/>
    </row>
    <row r="38" spans="1:10" ht="39">
      <c r="A38" s="26">
        <v>2</v>
      </c>
      <c r="B38" s="39" t="s">
        <v>46</v>
      </c>
      <c r="C38" s="28" t="s">
        <v>45</v>
      </c>
      <c r="D38" s="33"/>
      <c r="E38" s="30"/>
      <c r="F38" s="31">
        <v>1488000</v>
      </c>
      <c r="G38" s="31"/>
      <c r="H38" s="31">
        <f t="shared" si="1"/>
        <v>1488000</v>
      </c>
      <c r="I38" s="31">
        <v>1488000</v>
      </c>
      <c r="J38" s="24"/>
    </row>
    <row r="39" spans="1:10" ht="26.25">
      <c r="A39" s="26">
        <v>3</v>
      </c>
      <c r="B39" s="27" t="s">
        <v>47</v>
      </c>
      <c r="C39" s="28" t="s">
        <v>45</v>
      </c>
      <c r="D39" s="33"/>
      <c r="E39" s="30"/>
      <c r="F39" s="31">
        <v>250000</v>
      </c>
      <c r="G39" s="31"/>
      <c r="H39" s="31">
        <f t="shared" si="1"/>
        <v>250000</v>
      </c>
      <c r="I39" s="31">
        <v>250000</v>
      </c>
      <c r="J39" s="24"/>
    </row>
    <row r="40" spans="1:10" ht="26.25">
      <c r="A40" s="26">
        <v>4</v>
      </c>
      <c r="B40" s="27" t="s">
        <v>48</v>
      </c>
      <c r="C40" s="28" t="s">
        <v>45</v>
      </c>
      <c r="D40" s="33"/>
      <c r="E40" s="30"/>
      <c r="F40" s="31">
        <v>15000</v>
      </c>
      <c r="G40" s="31"/>
      <c r="H40" s="31">
        <f t="shared" si="1"/>
        <v>15000</v>
      </c>
      <c r="I40" s="31">
        <v>15000</v>
      </c>
      <c r="J40" s="24"/>
    </row>
    <row r="41" spans="1:10" ht="15">
      <c r="A41" s="26">
        <v>5</v>
      </c>
      <c r="B41" s="27" t="s">
        <v>49</v>
      </c>
      <c r="C41" s="28" t="s">
        <v>45</v>
      </c>
      <c r="D41" s="33"/>
      <c r="E41" s="30"/>
      <c r="F41" s="31">
        <v>3000</v>
      </c>
      <c r="G41" s="31"/>
      <c r="H41" s="31">
        <f t="shared" si="1"/>
        <v>3000</v>
      </c>
      <c r="I41" s="31">
        <v>3000</v>
      </c>
      <c r="J41" s="24"/>
    </row>
    <row r="42" spans="1:256" s="25" customFormat="1" ht="15">
      <c r="A42" s="37"/>
      <c r="B42" s="22" t="s">
        <v>50</v>
      </c>
      <c r="C42" s="23"/>
      <c r="D42" s="38"/>
      <c r="E42" s="24">
        <f aca="true" t="shared" si="3" ref="E42:J42">SUM(E43:E48)+E49+E60</f>
        <v>0</v>
      </c>
      <c r="F42" s="24">
        <f t="shared" si="3"/>
        <v>54911000</v>
      </c>
      <c r="G42" s="24">
        <f t="shared" si="3"/>
        <v>-255000</v>
      </c>
      <c r="H42" s="24">
        <f t="shared" si="3"/>
        <v>54656000</v>
      </c>
      <c r="I42" s="24">
        <f t="shared" si="3"/>
        <v>54656000</v>
      </c>
      <c r="J42" s="24">
        <f t="shared" si="3"/>
        <v>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</row>
    <row r="43" spans="1:10" ht="26.25">
      <c r="A43" s="26">
        <v>1</v>
      </c>
      <c r="B43" s="27" t="s">
        <v>51</v>
      </c>
      <c r="C43" s="28" t="s">
        <v>52</v>
      </c>
      <c r="D43" s="33"/>
      <c r="E43" s="30"/>
      <c r="F43" s="31">
        <v>54000</v>
      </c>
      <c r="G43" s="31"/>
      <c r="H43" s="31">
        <f t="shared" si="1"/>
        <v>54000</v>
      </c>
      <c r="I43" s="31">
        <v>54000</v>
      </c>
      <c r="J43" s="24"/>
    </row>
    <row r="44" spans="1:10" ht="26.25">
      <c r="A44" s="26">
        <v>2</v>
      </c>
      <c r="B44" s="27" t="s">
        <v>53</v>
      </c>
      <c r="C44" s="28" t="s">
        <v>52</v>
      </c>
      <c r="D44" s="33"/>
      <c r="E44" s="30"/>
      <c r="F44" s="31">
        <v>642000</v>
      </c>
      <c r="G44" s="31"/>
      <c r="H44" s="31">
        <f t="shared" si="1"/>
        <v>642000</v>
      </c>
      <c r="I44" s="41">
        <v>642000</v>
      </c>
      <c r="J44" s="24"/>
    </row>
    <row r="45" spans="1:10" ht="26.25">
      <c r="A45" s="26">
        <v>3</v>
      </c>
      <c r="B45" s="42" t="s">
        <v>54</v>
      </c>
      <c r="C45" s="28" t="s">
        <v>55</v>
      </c>
      <c r="D45" s="33"/>
      <c r="E45" s="30"/>
      <c r="F45" s="31">
        <v>3100000</v>
      </c>
      <c r="G45" s="31"/>
      <c r="H45" s="31">
        <f t="shared" si="1"/>
        <v>3100000</v>
      </c>
      <c r="I45" s="31">
        <v>3100000</v>
      </c>
      <c r="J45" s="24"/>
    </row>
    <row r="46" spans="1:10" ht="26.25">
      <c r="A46" s="26">
        <v>4</v>
      </c>
      <c r="B46" s="42" t="s">
        <v>56</v>
      </c>
      <c r="C46" s="28" t="s">
        <v>52</v>
      </c>
      <c r="D46" s="33"/>
      <c r="E46" s="30"/>
      <c r="F46" s="31">
        <v>27000</v>
      </c>
      <c r="G46" s="31"/>
      <c r="H46" s="31">
        <f t="shared" si="1"/>
        <v>27000</v>
      </c>
      <c r="I46" s="31">
        <v>27000</v>
      </c>
      <c r="J46" s="24"/>
    </row>
    <row r="47" spans="1:10" ht="26.25">
      <c r="A47" s="26">
        <v>5</v>
      </c>
      <c r="B47" s="42" t="s">
        <v>57</v>
      </c>
      <c r="C47" s="28" t="s">
        <v>52</v>
      </c>
      <c r="D47" s="33"/>
      <c r="E47" s="30"/>
      <c r="F47" s="31">
        <v>13000</v>
      </c>
      <c r="G47" s="31"/>
      <c r="H47" s="31">
        <f t="shared" si="1"/>
        <v>13000</v>
      </c>
      <c r="I47" s="31">
        <v>13000</v>
      </c>
      <c r="J47" s="24"/>
    </row>
    <row r="48" spans="1:256" s="46" customFormat="1" ht="15">
      <c r="A48" s="26">
        <v>6</v>
      </c>
      <c r="B48" s="42" t="s">
        <v>58</v>
      </c>
      <c r="C48" s="28" t="s">
        <v>52</v>
      </c>
      <c r="D48" s="43"/>
      <c r="E48" s="44"/>
      <c r="F48" s="31">
        <v>3000</v>
      </c>
      <c r="G48" s="31"/>
      <c r="H48" s="31">
        <f t="shared" si="1"/>
        <v>3000</v>
      </c>
      <c r="I48" s="31">
        <v>3000</v>
      </c>
      <c r="J48" s="4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</row>
    <row r="49" spans="1:256" s="46" customFormat="1" ht="26.25">
      <c r="A49" s="47">
        <v>7</v>
      </c>
      <c r="B49" s="48" t="s">
        <v>59</v>
      </c>
      <c r="C49" s="23"/>
      <c r="D49" s="49"/>
      <c r="E49" s="50">
        <f>SUM(E50:E54)</f>
        <v>0</v>
      </c>
      <c r="F49" s="51">
        <f>SUM(F50:F59)</f>
        <v>72000</v>
      </c>
      <c r="G49" s="51">
        <f>SUM(G50:G59)</f>
        <v>30000</v>
      </c>
      <c r="H49" s="51">
        <f>SUM(H50:H59)</f>
        <v>102000</v>
      </c>
      <c r="I49" s="51">
        <f>SUM(I50:I59)</f>
        <v>102000</v>
      </c>
      <c r="J49" s="51">
        <f>SUM(J50:J59)</f>
        <v>0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6" customFormat="1" ht="15">
      <c r="A50" s="52" t="s">
        <v>60</v>
      </c>
      <c r="B50" s="39" t="s">
        <v>61</v>
      </c>
      <c r="C50" s="28" t="s">
        <v>52</v>
      </c>
      <c r="D50" s="31"/>
      <c r="E50" s="44"/>
      <c r="F50" s="31">
        <v>25000</v>
      </c>
      <c r="G50" s="31"/>
      <c r="H50" s="31">
        <f t="shared" si="1"/>
        <v>25000</v>
      </c>
      <c r="I50" s="45">
        <v>25000</v>
      </c>
      <c r="J50" s="45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s="54" customFormat="1" ht="12.75" customHeight="1">
      <c r="A51" s="52" t="s">
        <v>62</v>
      </c>
      <c r="B51" s="39" t="s">
        <v>63</v>
      </c>
      <c r="C51" s="28" t="s">
        <v>52</v>
      </c>
      <c r="D51" s="31"/>
      <c r="E51" s="53"/>
      <c r="F51" s="31">
        <v>28000</v>
      </c>
      <c r="G51" s="31"/>
      <c r="H51" s="31">
        <f t="shared" si="1"/>
        <v>28000</v>
      </c>
      <c r="I51" s="45">
        <v>28000</v>
      </c>
      <c r="J51" s="45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</row>
    <row r="52" spans="1:256" s="56" customFormat="1" ht="12.75" customHeight="1">
      <c r="A52" s="52" t="s">
        <v>64</v>
      </c>
      <c r="B52" s="39" t="s">
        <v>65</v>
      </c>
      <c r="C52" s="28" t="s">
        <v>52</v>
      </c>
      <c r="D52" s="31"/>
      <c r="E52" s="55"/>
      <c r="F52" s="31">
        <v>2000</v>
      </c>
      <c r="G52" s="31">
        <v>-2000</v>
      </c>
      <c r="H52" s="31">
        <f t="shared" si="1"/>
        <v>0</v>
      </c>
      <c r="I52" s="45">
        <v>0</v>
      </c>
      <c r="J52" s="45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</row>
    <row r="53" spans="1:256" s="56" customFormat="1" ht="15">
      <c r="A53" s="52" t="s">
        <v>66</v>
      </c>
      <c r="B53" s="39" t="s">
        <v>67</v>
      </c>
      <c r="C53" s="28" t="s">
        <v>52</v>
      </c>
      <c r="D53" s="31"/>
      <c r="E53" s="55"/>
      <c r="F53" s="31">
        <v>10000</v>
      </c>
      <c r="G53" s="31"/>
      <c r="H53" s="31">
        <f>F53+G53</f>
        <v>10000</v>
      </c>
      <c r="I53" s="45">
        <v>10000</v>
      </c>
      <c r="J53" s="45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56" customFormat="1" ht="15">
      <c r="A54" s="52" t="s">
        <v>68</v>
      </c>
      <c r="B54" s="39" t="s">
        <v>69</v>
      </c>
      <c r="C54" s="28" t="s">
        <v>52</v>
      </c>
      <c r="D54" s="31"/>
      <c r="E54" s="55"/>
      <c r="F54" s="31">
        <v>7000</v>
      </c>
      <c r="G54" s="31"/>
      <c r="H54" s="31">
        <f aca="true" t="shared" si="4" ref="H54:H59">F54+G54</f>
        <v>7000</v>
      </c>
      <c r="I54" s="45">
        <v>7000</v>
      </c>
      <c r="J54" s="45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s="56" customFormat="1" ht="15">
      <c r="A55" s="52" t="s">
        <v>243</v>
      </c>
      <c r="B55" s="39" t="s">
        <v>238</v>
      </c>
      <c r="C55" s="28" t="s">
        <v>52</v>
      </c>
      <c r="D55" s="31"/>
      <c r="E55" s="55"/>
      <c r="F55" s="31"/>
      <c r="G55" s="31">
        <v>4000</v>
      </c>
      <c r="H55" s="31">
        <f t="shared" si="4"/>
        <v>4000</v>
      </c>
      <c r="I55" s="45">
        <v>4000</v>
      </c>
      <c r="J55" s="45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s="56" customFormat="1" ht="15">
      <c r="A56" s="52" t="s">
        <v>244</v>
      </c>
      <c r="B56" s="39" t="s">
        <v>239</v>
      </c>
      <c r="C56" s="28" t="s">
        <v>52</v>
      </c>
      <c r="D56" s="31"/>
      <c r="E56" s="55"/>
      <c r="F56" s="31"/>
      <c r="G56" s="31">
        <v>18000</v>
      </c>
      <c r="H56" s="31">
        <f t="shared" si="4"/>
        <v>18000</v>
      </c>
      <c r="I56" s="45">
        <v>18000</v>
      </c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</row>
    <row r="57" spans="1:256" s="56" customFormat="1" ht="15">
      <c r="A57" s="52" t="s">
        <v>245</v>
      </c>
      <c r="B57" s="39" t="s">
        <v>240</v>
      </c>
      <c r="C57" s="28" t="s">
        <v>52</v>
      </c>
      <c r="D57" s="31"/>
      <c r="E57" s="55"/>
      <c r="F57" s="31"/>
      <c r="G57" s="31">
        <v>4000</v>
      </c>
      <c r="H57" s="31">
        <f t="shared" si="4"/>
        <v>4000</v>
      </c>
      <c r="I57" s="45">
        <v>4000</v>
      </c>
      <c r="J57" s="45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</row>
    <row r="58" spans="1:256" s="56" customFormat="1" ht="15">
      <c r="A58" s="52" t="s">
        <v>246</v>
      </c>
      <c r="B58" s="39" t="s">
        <v>241</v>
      </c>
      <c r="C58" s="28" t="s">
        <v>52</v>
      </c>
      <c r="D58" s="31"/>
      <c r="E58" s="55"/>
      <c r="F58" s="31"/>
      <c r="G58" s="31">
        <v>3000</v>
      </c>
      <c r="H58" s="31">
        <f t="shared" si="4"/>
        <v>3000</v>
      </c>
      <c r="I58" s="45">
        <v>3000</v>
      </c>
      <c r="J58" s="4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s="56" customFormat="1" ht="15">
      <c r="A59" s="52" t="s">
        <v>247</v>
      </c>
      <c r="B59" s="39" t="s">
        <v>242</v>
      </c>
      <c r="C59" s="28" t="s">
        <v>52</v>
      </c>
      <c r="D59" s="31"/>
      <c r="E59" s="55"/>
      <c r="F59" s="31"/>
      <c r="G59" s="31">
        <v>3000</v>
      </c>
      <c r="H59" s="31">
        <f t="shared" si="4"/>
        <v>3000</v>
      </c>
      <c r="I59" s="45">
        <v>3000</v>
      </c>
      <c r="J59" s="4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s="46" customFormat="1" ht="15">
      <c r="A60" s="57" t="s">
        <v>70</v>
      </c>
      <c r="B60" s="58" t="s">
        <v>71</v>
      </c>
      <c r="C60" s="28">
        <v>84</v>
      </c>
      <c r="D60" s="59"/>
      <c r="E60" s="60"/>
      <c r="F60" s="59">
        <v>51000000</v>
      </c>
      <c r="G60" s="59">
        <v>-285000</v>
      </c>
      <c r="H60" s="59">
        <f>F60+G60</f>
        <v>50715000</v>
      </c>
      <c r="I60" s="59">
        <f>51000000-285000</f>
        <v>50715000</v>
      </c>
      <c r="J60" s="6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10" ht="15">
      <c r="A61" s="62"/>
      <c r="B61" s="18" t="s">
        <v>72</v>
      </c>
      <c r="C61" s="63"/>
      <c r="D61" s="64">
        <f>SUM(D62:D62)</f>
        <v>0</v>
      </c>
      <c r="E61" s="65">
        <f>SUM(E62:E62)</f>
        <v>0</v>
      </c>
      <c r="F61" s="64">
        <f>SUM(F62:F62)</f>
        <v>15000</v>
      </c>
      <c r="G61" s="64">
        <f>SUM(G62:G62)</f>
        <v>0</v>
      </c>
      <c r="H61" s="64">
        <f>SUM(H62:H62)</f>
        <v>15000</v>
      </c>
      <c r="I61" s="64">
        <f>SUM(I62:I62)</f>
        <v>15000</v>
      </c>
      <c r="J61" s="64">
        <f>SUM(J62:J62)</f>
        <v>0</v>
      </c>
    </row>
    <row r="62" spans="1:256" s="54" customFormat="1" ht="15">
      <c r="A62" s="66">
        <v>1</v>
      </c>
      <c r="B62" s="36" t="s">
        <v>73</v>
      </c>
      <c r="C62" s="67" t="s">
        <v>34</v>
      </c>
      <c r="D62" s="68"/>
      <c r="E62" s="53"/>
      <c r="F62" s="31">
        <v>15000</v>
      </c>
      <c r="G62" s="31"/>
      <c r="H62" s="31">
        <f>F62+G62</f>
        <v>15000</v>
      </c>
      <c r="I62" s="31">
        <v>15000</v>
      </c>
      <c r="J62" s="6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</row>
    <row r="63" spans="1:256" s="1" customFormat="1" ht="26.25">
      <c r="A63" s="70"/>
      <c r="B63" s="71" t="s">
        <v>74</v>
      </c>
      <c r="C63" s="72"/>
      <c r="D63" s="73">
        <f>SUM(D64:D66)</f>
        <v>0</v>
      </c>
      <c r="E63" s="74">
        <f aca="true" t="shared" si="5" ref="E63:J63">SUM(E64:E66)</f>
        <v>0</v>
      </c>
      <c r="F63" s="75">
        <f t="shared" si="5"/>
        <v>12000</v>
      </c>
      <c r="G63" s="75">
        <f t="shared" si="5"/>
        <v>0</v>
      </c>
      <c r="H63" s="75">
        <f t="shared" si="5"/>
        <v>12000</v>
      </c>
      <c r="I63" s="75">
        <f t="shared" si="5"/>
        <v>12000</v>
      </c>
      <c r="J63" s="75">
        <f t="shared" si="5"/>
        <v>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s="1" customFormat="1" ht="15">
      <c r="A64" s="66">
        <v>1</v>
      </c>
      <c r="B64" s="36" t="s">
        <v>75</v>
      </c>
      <c r="C64" s="76" t="s">
        <v>76</v>
      </c>
      <c r="D64" s="29"/>
      <c r="E64" s="77"/>
      <c r="F64" s="31">
        <v>3000</v>
      </c>
      <c r="G64" s="31"/>
      <c r="H64" s="31">
        <f>F64+G64</f>
        <v>3000</v>
      </c>
      <c r="I64" s="29">
        <v>3000</v>
      </c>
      <c r="J64" s="2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</row>
    <row r="65" spans="1:256" s="1" customFormat="1" ht="15">
      <c r="A65" s="66">
        <v>2</v>
      </c>
      <c r="B65" s="36" t="s">
        <v>77</v>
      </c>
      <c r="C65" s="76" t="s">
        <v>76</v>
      </c>
      <c r="D65" s="29"/>
      <c r="E65" s="77"/>
      <c r="F65" s="31">
        <v>5000</v>
      </c>
      <c r="G65" s="31"/>
      <c r="H65" s="31">
        <f>F65+G65</f>
        <v>5000</v>
      </c>
      <c r="I65" s="29">
        <v>5000</v>
      </c>
      <c r="J65" s="2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s="1" customFormat="1" ht="15">
      <c r="A66" s="66">
        <v>3</v>
      </c>
      <c r="B66" s="36" t="s">
        <v>78</v>
      </c>
      <c r="C66" s="76" t="s">
        <v>76</v>
      </c>
      <c r="D66" s="29"/>
      <c r="E66" s="77"/>
      <c r="F66" s="31">
        <v>4000</v>
      </c>
      <c r="G66" s="31"/>
      <c r="H66" s="31">
        <f>F66+G66</f>
        <v>4000</v>
      </c>
      <c r="I66" s="29">
        <v>4000</v>
      </c>
      <c r="J66" s="2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10" ht="26.25">
      <c r="A67" s="70"/>
      <c r="B67" s="71" t="s">
        <v>79</v>
      </c>
      <c r="C67" s="78"/>
      <c r="D67" s="75">
        <f>SUM(D68:D68)</f>
        <v>0</v>
      </c>
      <c r="E67" s="75">
        <f>SUM(E68:E68)</f>
        <v>0</v>
      </c>
      <c r="F67" s="75">
        <f>SUM(F68:F69)</f>
        <v>12000</v>
      </c>
      <c r="G67" s="75">
        <f>SUM(G68:G69)</f>
        <v>5000</v>
      </c>
      <c r="H67" s="75">
        <f>SUM(H68:H69)</f>
        <v>17000</v>
      </c>
      <c r="I67" s="75">
        <f>SUM(I68:I69)</f>
        <v>17000</v>
      </c>
      <c r="J67" s="75">
        <f>SUM(J68:J69)</f>
        <v>0</v>
      </c>
    </row>
    <row r="68" spans="1:10" ht="15">
      <c r="A68" s="79">
        <v>1</v>
      </c>
      <c r="B68" s="80" t="s">
        <v>80</v>
      </c>
      <c r="C68" s="28" t="s">
        <v>76</v>
      </c>
      <c r="D68" s="198"/>
      <c r="E68" s="81"/>
      <c r="F68" s="31">
        <v>12000</v>
      </c>
      <c r="G68" s="82"/>
      <c r="H68" s="31">
        <f>F68+G68</f>
        <v>12000</v>
      </c>
      <c r="I68" s="82">
        <v>12000</v>
      </c>
      <c r="J68" s="83"/>
    </row>
    <row r="69" spans="1:10" ht="26.25">
      <c r="A69" s="79">
        <v>2</v>
      </c>
      <c r="B69" s="197" t="s">
        <v>237</v>
      </c>
      <c r="C69" s="28" t="s">
        <v>76</v>
      </c>
      <c r="D69" s="196"/>
      <c r="E69" s="81"/>
      <c r="F69" s="31"/>
      <c r="G69" s="82">
        <v>5000</v>
      </c>
      <c r="H69" s="31">
        <f>F69+G69</f>
        <v>5000</v>
      </c>
      <c r="I69" s="82">
        <v>5000</v>
      </c>
      <c r="J69" s="83"/>
    </row>
    <row r="70" spans="1:10" ht="26.25">
      <c r="A70" s="66"/>
      <c r="B70" s="71" t="s">
        <v>81</v>
      </c>
      <c r="C70" s="78"/>
      <c r="D70" s="84"/>
      <c r="E70" s="84">
        <f aca="true" t="shared" si="6" ref="E70:J70">SUM(E71)</f>
        <v>0</v>
      </c>
      <c r="F70" s="84">
        <f t="shared" si="6"/>
        <v>10000</v>
      </c>
      <c r="G70" s="84">
        <f t="shared" si="6"/>
        <v>0</v>
      </c>
      <c r="H70" s="84">
        <f t="shared" si="6"/>
        <v>10000</v>
      </c>
      <c r="I70" s="84">
        <f t="shared" si="6"/>
        <v>10000</v>
      </c>
      <c r="J70" s="84">
        <f t="shared" si="6"/>
        <v>0</v>
      </c>
    </row>
    <row r="71" spans="1:10" ht="15">
      <c r="A71" s="66">
        <v>1</v>
      </c>
      <c r="B71" s="85" t="s">
        <v>82</v>
      </c>
      <c r="C71" s="28" t="s">
        <v>76</v>
      </c>
      <c r="D71" s="29"/>
      <c r="E71" s="29"/>
      <c r="F71" s="31">
        <v>10000</v>
      </c>
      <c r="G71" s="31"/>
      <c r="H71" s="31">
        <f>F71+G71</f>
        <v>10000</v>
      </c>
      <c r="I71" s="31">
        <v>10000</v>
      </c>
      <c r="J71" s="29"/>
    </row>
    <row r="72" spans="1:10" ht="15">
      <c r="A72" s="86"/>
      <c r="B72" s="87" t="s">
        <v>83</v>
      </c>
      <c r="C72" s="88"/>
      <c r="D72" s="64">
        <f>D73+D107</f>
        <v>0</v>
      </c>
      <c r="E72" s="65">
        <f>E73+E107</f>
        <v>0</v>
      </c>
      <c r="F72" s="64">
        <f>F73+F107</f>
        <v>4969000</v>
      </c>
      <c r="G72" s="64">
        <f>G73+G107</f>
        <v>55000</v>
      </c>
      <c r="H72" s="64">
        <f>H73+H107</f>
        <v>5024000</v>
      </c>
      <c r="I72" s="64">
        <f>I73+I107</f>
        <v>4450000</v>
      </c>
      <c r="J72" s="64">
        <f>J73+J107</f>
        <v>574000</v>
      </c>
    </row>
    <row r="73" spans="1:10" ht="31.5" customHeight="1">
      <c r="A73" s="89"/>
      <c r="B73" s="90" t="s">
        <v>84</v>
      </c>
      <c r="C73" s="91">
        <v>66</v>
      </c>
      <c r="D73" s="92">
        <f>SUM(D74:D96)</f>
        <v>0</v>
      </c>
      <c r="E73" s="92">
        <f aca="true" t="shared" si="7" ref="E73:J73">SUM(E74:E106)</f>
        <v>0</v>
      </c>
      <c r="F73" s="92">
        <f t="shared" si="7"/>
        <v>4300000</v>
      </c>
      <c r="G73" s="92">
        <f t="shared" si="7"/>
        <v>0</v>
      </c>
      <c r="H73" s="92">
        <f t="shared" si="7"/>
        <v>4300000</v>
      </c>
      <c r="I73" s="92">
        <f t="shared" si="7"/>
        <v>4000000</v>
      </c>
      <c r="J73" s="92">
        <f t="shared" si="7"/>
        <v>300000</v>
      </c>
    </row>
    <row r="74" spans="1:256" s="56" customFormat="1" ht="15">
      <c r="A74" s="93">
        <v>1</v>
      </c>
      <c r="B74" s="32" t="s">
        <v>85</v>
      </c>
      <c r="C74" s="94" t="s">
        <v>37</v>
      </c>
      <c r="D74" s="29"/>
      <c r="E74" s="95"/>
      <c r="F74" s="31">
        <v>58000</v>
      </c>
      <c r="G74" s="31"/>
      <c r="H74" s="31">
        <f aca="true" t="shared" si="8" ref="H74:H106">F74+G74</f>
        <v>58000</v>
      </c>
      <c r="I74" s="96">
        <v>58000</v>
      </c>
      <c r="J74" s="9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6" customFormat="1" ht="15">
      <c r="A75" s="93">
        <v>2</v>
      </c>
      <c r="B75" s="32" t="s">
        <v>86</v>
      </c>
      <c r="C75" s="94" t="s">
        <v>37</v>
      </c>
      <c r="D75" s="29"/>
      <c r="E75" s="95"/>
      <c r="F75" s="31">
        <v>80000</v>
      </c>
      <c r="G75" s="31"/>
      <c r="H75" s="31">
        <f t="shared" si="8"/>
        <v>80000</v>
      </c>
      <c r="I75" s="96">
        <v>80000</v>
      </c>
      <c r="J75" s="9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6" customFormat="1" ht="15">
      <c r="A76" s="93">
        <v>3</v>
      </c>
      <c r="B76" s="32" t="s">
        <v>87</v>
      </c>
      <c r="C76" s="94" t="s">
        <v>37</v>
      </c>
      <c r="D76" s="29"/>
      <c r="E76" s="95"/>
      <c r="F76" s="31">
        <v>9000</v>
      </c>
      <c r="G76" s="31"/>
      <c r="H76" s="31">
        <f t="shared" si="8"/>
        <v>9000</v>
      </c>
      <c r="I76" s="96">
        <v>9000</v>
      </c>
      <c r="J76" s="9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6" customFormat="1" ht="15">
      <c r="A77" s="93">
        <v>4</v>
      </c>
      <c r="B77" s="32" t="s">
        <v>88</v>
      </c>
      <c r="C77" s="94" t="s">
        <v>37</v>
      </c>
      <c r="D77" s="29"/>
      <c r="E77" s="95"/>
      <c r="F77" s="31">
        <v>184000</v>
      </c>
      <c r="G77" s="31"/>
      <c r="H77" s="31">
        <f t="shared" si="8"/>
        <v>184000</v>
      </c>
      <c r="I77" s="96">
        <v>184000</v>
      </c>
      <c r="J77" s="9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56" customFormat="1" ht="15">
      <c r="A78" s="93">
        <v>5</v>
      </c>
      <c r="B78" s="32" t="s">
        <v>89</v>
      </c>
      <c r="C78" s="94" t="s">
        <v>37</v>
      </c>
      <c r="D78" s="29"/>
      <c r="E78" s="95"/>
      <c r="F78" s="31">
        <v>36000</v>
      </c>
      <c r="G78" s="31"/>
      <c r="H78" s="31">
        <f t="shared" si="8"/>
        <v>36000</v>
      </c>
      <c r="I78" s="96">
        <v>36000</v>
      </c>
      <c r="J78" s="9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56" customFormat="1" ht="15">
      <c r="A79" s="93">
        <v>6</v>
      </c>
      <c r="B79" s="32" t="s">
        <v>90</v>
      </c>
      <c r="C79" s="94" t="s">
        <v>37</v>
      </c>
      <c r="D79" s="29"/>
      <c r="E79" s="95"/>
      <c r="F79" s="31">
        <v>80000</v>
      </c>
      <c r="G79" s="31"/>
      <c r="H79" s="31">
        <f t="shared" si="8"/>
        <v>80000</v>
      </c>
      <c r="I79" s="96">
        <v>80000</v>
      </c>
      <c r="J79" s="9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56" customFormat="1" ht="15">
      <c r="A80" s="93">
        <v>7</v>
      </c>
      <c r="B80" s="32" t="s">
        <v>91</v>
      </c>
      <c r="C80" s="94" t="s">
        <v>37</v>
      </c>
      <c r="D80" s="29"/>
      <c r="E80" s="95"/>
      <c r="F80" s="31">
        <v>80000</v>
      </c>
      <c r="G80" s="31"/>
      <c r="H80" s="31">
        <f t="shared" si="8"/>
        <v>80000</v>
      </c>
      <c r="I80" s="96">
        <v>80000</v>
      </c>
      <c r="J80" s="9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56" customFormat="1" ht="15">
      <c r="A81" s="93">
        <v>8</v>
      </c>
      <c r="B81" s="32" t="s">
        <v>92</v>
      </c>
      <c r="C81" s="94" t="s">
        <v>37</v>
      </c>
      <c r="D81" s="29"/>
      <c r="E81" s="95"/>
      <c r="F81" s="31">
        <v>53000</v>
      </c>
      <c r="G81" s="31"/>
      <c r="H81" s="31">
        <f t="shared" si="8"/>
        <v>53000</v>
      </c>
      <c r="I81" s="96">
        <v>53000</v>
      </c>
      <c r="J81" s="9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56" customFormat="1" ht="15">
      <c r="A82" s="93">
        <v>9</v>
      </c>
      <c r="B82" s="32" t="s">
        <v>93</v>
      </c>
      <c r="C82" s="94" t="s">
        <v>37</v>
      </c>
      <c r="D82" s="29"/>
      <c r="E82" s="95"/>
      <c r="F82" s="31">
        <v>52000</v>
      </c>
      <c r="G82" s="31"/>
      <c r="H82" s="31">
        <f t="shared" si="8"/>
        <v>52000</v>
      </c>
      <c r="I82" s="96">
        <v>52000</v>
      </c>
      <c r="J82" s="9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56" customFormat="1" ht="15">
      <c r="A83" s="93">
        <v>10</v>
      </c>
      <c r="B83" s="32" t="s">
        <v>94</v>
      </c>
      <c r="C83" s="94" t="s">
        <v>37</v>
      </c>
      <c r="D83" s="29"/>
      <c r="E83" s="95"/>
      <c r="F83" s="31">
        <v>20000</v>
      </c>
      <c r="G83" s="31"/>
      <c r="H83" s="31">
        <f t="shared" si="8"/>
        <v>20000</v>
      </c>
      <c r="I83" s="96">
        <v>20000</v>
      </c>
      <c r="J83" s="9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56" customFormat="1" ht="15">
      <c r="A84" s="93">
        <v>11</v>
      </c>
      <c r="B84" s="32" t="s">
        <v>95</v>
      </c>
      <c r="C84" s="94" t="s">
        <v>37</v>
      </c>
      <c r="D84" s="29"/>
      <c r="E84" s="95"/>
      <c r="F84" s="31">
        <v>9000</v>
      </c>
      <c r="G84" s="31"/>
      <c r="H84" s="31">
        <f t="shared" si="8"/>
        <v>9000</v>
      </c>
      <c r="I84" s="96">
        <v>9000</v>
      </c>
      <c r="J84" s="9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56" customFormat="1" ht="15">
      <c r="A85" s="93">
        <v>12</v>
      </c>
      <c r="B85" s="32" t="s">
        <v>96</v>
      </c>
      <c r="C85" s="94" t="s">
        <v>37</v>
      </c>
      <c r="D85" s="29"/>
      <c r="E85" s="95"/>
      <c r="F85" s="31">
        <v>152000</v>
      </c>
      <c r="G85" s="31"/>
      <c r="H85" s="31">
        <f t="shared" si="8"/>
        <v>152000</v>
      </c>
      <c r="I85" s="96">
        <v>152000</v>
      </c>
      <c r="J85" s="9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56" customFormat="1" ht="15">
      <c r="A86" s="93">
        <v>13</v>
      </c>
      <c r="B86" s="32" t="s">
        <v>97</v>
      </c>
      <c r="C86" s="94" t="s">
        <v>37</v>
      </c>
      <c r="D86" s="29"/>
      <c r="E86" s="95"/>
      <c r="F86" s="31">
        <v>438000</v>
      </c>
      <c r="G86" s="31"/>
      <c r="H86" s="31">
        <f t="shared" si="8"/>
        <v>438000</v>
      </c>
      <c r="I86" s="96">
        <v>438000</v>
      </c>
      <c r="J86" s="9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56" customFormat="1" ht="15">
      <c r="A87" s="93">
        <v>14</v>
      </c>
      <c r="B87" s="27" t="s">
        <v>98</v>
      </c>
      <c r="C87" s="94" t="s">
        <v>37</v>
      </c>
      <c r="D87" s="29"/>
      <c r="E87" s="95"/>
      <c r="F87" s="31">
        <v>30000</v>
      </c>
      <c r="G87" s="31"/>
      <c r="H87" s="31">
        <f t="shared" si="8"/>
        <v>30000</v>
      </c>
      <c r="I87" s="96">
        <v>30000</v>
      </c>
      <c r="J87" s="9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56" customFormat="1" ht="39">
      <c r="A88" s="93">
        <v>15</v>
      </c>
      <c r="B88" s="27" t="s">
        <v>99</v>
      </c>
      <c r="C88" s="94" t="s">
        <v>37</v>
      </c>
      <c r="D88" s="29"/>
      <c r="E88" s="95"/>
      <c r="F88" s="31">
        <v>15000</v>
      </c>
      <c r="G88" s="31"/>
      <c r="H88" s="31">
        <f t="shared" si="8"/>
        <v>15000</v>
      </c>
      <c r="I88" s="96">
        <v>15000</v>
      </c>
      <c r="J88" s="9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56" customFormat="1" ht="15">
      <c r="A89" s="93">
        <v>16</v>
      </c>
      <c r="B89" s="27" t="s">
        <v>100</v>
      </c>
      <c r="C89" s="94" t="s">
        <v>37</v>
      </c>
      <c r="D89" s="29"/>
      <c r="E89" s="95"/>
      <c r="F89" s="31">
        <v>80000</v>
      </c>
      <c r="G89" s="31"/>
      <c r="H89" s="31">
        <f t="shared" si="8"/>
        <v>80000</v>
      </c>
      <c r="I89" s="96">
        <v>80000</v>
      </c>
      <c r="J89" s="9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56" customFormat="1" ht="15">
      <c r="A90" s="93">
        <v>17</v>
      </c>
      <c r="B90" s="32" t="s">
        <v>101</v>
      </c>
      <c r="C90" s="94" t="s">
        <v>37</v>
      </c>
      <c r="D90" s="29"/>
      <c r="E90" s="95"/>
      <c r="F90" s="31">
        <v>36000</v>
      </c>
      <c r="G90" s="31"/>
      <c r="H90" s="31">
        <f t="shared" si="8"/>
        <v>36000</v>
      </c>
      <c r="I90" s="96">
        <v>36000</v>
      </c>
      <c r="J90" s="9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56" customFormat="1" ht="15">
      <c r="A91" s="93">
        <v>18</v>
      </c>
      <c r="B91" s="32" t="s">
        <v>102</v>
      </c>
      <c r="C91" s="94" t="s">
        <v>37</v>
      </c>
      <c r="D91" s="29"/>
      <c r="E91" s="95"/>
      <c r="F91" s="31">
        <v>150000</v>
      </c>
      <c r="G91" s="31"/>
      <c r="H91" s="31">
        <f t="shared" si="8"/>
        <v>150000</v>
      </c>
      <c r="I91" s="96">
        <v>150000</v>
      </c>
      <c r="J91" s="9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56" customFormat="1" ht="15">
      <c r="A92" s="93">
        <v>19</v>
      </c>
      <c r="B92" s="27" t="s">
        <v>103</v>
      </c>
      <c r="C92" s="94" t="s">
        <v>37</v>
      </c>
      <c r="D92" s="29"/>
      <c r="E92" s="95"/>
      <c r="F92" s="31">
        <v>30000</v>
      </c>
      <c r="G92" s="31"/>
      <c r="H92" s="31">
        <f t="shared" si="8"/>
        <v>30000</v>
      </c>
      <c r="I92" s="96">
        <v>30000</v>
      </c>
      <c r="J92" s="9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56" customFormat="1" ht="14.25" customHeight="1">
      <c r="A93" s="93">
        <v>20</v>
      </c>
      <c r="B93" s="32" t="s">
        <v>104</v>
      </c>
      <c r="C93" s="94" t="s">
        <v>37</v>
      </c>
      <c r="D93" s="29"/>
      <c r="E93" s="95"/>
      <c r="F93" s="31">
        <v>10000</v>
      </c>
      <c r="G93" s="31"/>
      <c r="H93" s="31">
        <f t="shared" si="8"/>
        <v>10000</v>
      </c>
      <c r="I93" s="96">
        <v>10000</v>
      </c>
      <c r="J93" s="9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56" customFormat="1" ht="26.25">
      <c r="A94" s="93">
        <v>21</v>
      </c>
      <c r="B94" s="27" t="s">
        <v>105</v>
      </c>
      <c r="C94" s="94" t="s">
        <v>37</v>
      </c>
      <c r="D94" s="29"/>
      <c r="E94" s="95"/>
      <c r="F94" s="31">
        <v>15000</v>
      </c>
      <c r="G94" s="31"/>
      <c r="H94" s="31">
        <f t="shared" si="8"/>
        <v>15000</v>
      </c>
      <c r="I94" s="96">
        <v>15000</v>
      </c>
      <c r="J94" s="9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56" customFormat="1" ht="15">
      <c r="A95" s="93">
        <v>22</v>
      </c>
      <c r="B95" s="32" t="s">
        <v>106</v>
      </c>
      <c r="C95" s="94" t="s">
        <v>37</v>
      </c>
      <c r="D95" s="29"/>
      <c r="E95" s="95"/>
      <c r="F95" s="31">
        <v>15000</v>
      </c>
      <c r="G95" s="31"/>
      <c r="H95" s="31">
        <f t="shared" si="8"/>
        <v>15000</v>
      </c>
      <c r="I95" s="96">
        <v>15000</v>
      </c>
      <c r="J95" s="9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56" customFormat="1" ht="15">
      <c r="A96" s="93">
        <v>23</v>
      </c>
      <c r="B96" s="27" t="s">
        <v>107</v>
      </c>
      <c r="C96" s="94" t="s">
        <v>37</v>
      </c>
      <c r="D96" s="29"/>
      <c r="E96" s="95"/>
      <c r="F96" s="31">
        <v>50000</v>
      </c>
      <c r="G96" s="31"/>
      <c r="H96" s="31">
        <f t="shared" si="8"/>
        <v>50000</v>
      </c>
      <c r="I96" s="96">
        <v>50000</v>
      </c>
      <c r="J96" s="9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56" customFormat="1" ht="15">
      <c r="A97" s="93">
        <v>24</v>
      </c>
      <c r="B97" s="27" t="s">
        <v>108</v>
      </c>
      <c r="C97" s="94" t="s">
        <v>37</v>
      </c>
      <c r="D97" s="29"/>
      <c r="E97" s="95"/>
      <c r="F97" s="31">
        <v>826000</v>
      </c>
      <c r="G97" s="31"/>
      <c r="H97" s="31">
        <f t="shared" si="8"/>
        <v>826000</v>
      </c>
      <c r="I97" s="96">
        <v>826000</v>
      </c>
      <c r="J97" s="9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56" customFormat="1" ht="15">
      <c r="A98" s="93">
        <v>25</v>
      </c>
      <c r="B98" s="27" t="s">
        <v>109</v>
      </c>
      <c r="C98" s="94" t="s">
        <v>37</v>
      </c>
      <c r="D98" s="29"/>
      <c r="E98" s="95"/>
      <c r="F98" s="31">
        <v>54000</v>
      </c>
      <c r="G98" s="31"/>
      <c r="H98" s="31">
        <f t="shared" si="8"/>
        <v>54000</v>
      </c>
      <c r="I98" s="96">
        <v>54000</v>
      </c>
      <c r="J98" s="9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56" customFormat="1" ht="15">
      <c r="A99" s="93">
        <v>26</v>
      </c>
      <c r="B99" s="27" t="s">
        <v>110</v>
      </c>
      <c r="C99" s="94" t="s">
        <v>37</v>
      </c>
      <c r="D99" s="29"/>
      <c r="E99" s="95"/>
      <c r="F99" s="31">
        <v>270000</v>
      </c>
      <c r="G99" s="31"/>
      <c r="H99" s="31">
        <f t="shared" si="8"/>
        <v>270000</v>
      </c>
      <c r="I99" s="96">
        <v>270000</v>
      </c>
      <c r="J99" s="9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56" customFormat="1" ht="15">
      <c r="A100" s="93">
        <v>27</v>
      </c>
      <c r="B100" s="27" t="s">
        <v>111</v>
      </c>
      <c r="C100" s="94" t="s">
        <v>37</v>
      </c>
      <c r="D100" s="29"/>
      <c r="E100" s="95"/>
      <c r="F100" s="31">
        <v>120000</v>
      </c>
      <c r="G100" s="31"/>
      <c r="H100" s="31">
        <f t="shared" si="8"/>
        <v>120000</v>
      </c>
      <c r="I100" s="96">
        <v>120000</v>
      </c>
      <c r="J100" s="9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56" customFormat="1" ht="15">
      <c r="A101" s="93">
        <v>28</v>
      </c>
      <c r="B101" s="27" t="s">
        <v>112</v>
      </c>
      <c r="C101" s="94" t="s">
        <v>37</v>
      </c>
      <c r="D101" s="29"/>
      <c r="E101" s="95"/>
      <c r="F101" s="31">
        <v>710000</v>
      </c>
      <c r="G101" s="31"/>
      <c r="H101" s="31">
        <f t="shared" si="8"/>
        <v>710000</v>
      </c>
      <c r="I101" s="96">
        <v>710000</v>
      </c>
      <c r="J101" s="9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56" customFormat="1" ht="15">
      <c r="A102" s="93">
        <v>29</v>
      </c>
      <c r="B102" s="27" t="s">
        <v>113</v>
      </c>
      <c r="C102" s="94" t="s">
        <v>37</v>
      </c>
      <c r="D102" s="29"/>
      <c r="E102" s="95"/>
      <c r="F102" s="31">
        <v>110000</v>
      </c>
      <c r="G102" s="31"/>
      <c r="H102" s="31">
        <f t="shared" si="8"/>
        <v>110000</v>
      </c>
      <c r="I102" s="96">
        <v>110000</v>
      </c>
      <c r="J102" s="9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6" customFormat="1" ht="15">
      <c r="A103" s="93">
        <v>30</v>
      </c>
      <c r="B103" s="27" t="s">
        <v>114</v>
      </c>
      <c r="C103" s="94" t="s">
        <v>37</v>
      </c>
      <c r="D103" s="29"/>
      <c r="E103" s="95"/>
      <c r="F103" s="31">
        <v>72000</v>
      </c>
      <c r="G103" s="31"/>
      <c r="H103" s="31">
        <f t="shared" si="8"/>
        <v>72000</v>
      </c>
      <c r="I103" s="96">
        <v>72000</v>
      </c>
      <c r="J103" s="9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56" customFormat="1" ht="15">
      <c r="A104" s="93">
        <v>31</v>
      </c>
      <c r="B104" s="27" t="s">
        <v>115</v>
      </c>
      <c r="C104" s="94" t="s">
        <v>37</v>
      </c>
      <c r="D104" s="29"/>
      <c r="E104" s="95"/>
      <c r="F104" s="31">
        <v>156000</v>
      </c>
      <c r="G104" s="31"/>
      <c r="H104" s="31">
        <f t="shared" si="8"/>
        <v>156000</v>
      </c>
      <c r="I104" s="96">
        <v>156000</v>
      </c>
      <c r="J104" s="9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56" customFormat="1" ht="15">
      <c r="A105" s="93">
        <v>32</v>
      </c>
      <c r="B105" s="27" t="s">
        <v>116</v>
      </c>
      <c r="C105" s="94" t="s">
        <v>37</v>
      </c>
      <c r="D105" s="29"/>
      <c r="E105" s="95"/>
      <c r="F105" s="31">
        <v>200000</v>
      </c>
      <c r="G105" s="31"/>
      <c r="H105" s="31">
        <f t="shared" si="8"/>
        <v>200000</v>
      </c>
      <c r="I105" s="96"/>
      <c r="J105" s="98">
        <v>200000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56" customFormat="1" ht="15">
      <c r="A106" s="93">
        <v>33</v>
      </c>
      <c r="B106" s="27" t="s">
        <v>117</v>
      </c>
      <c r="C106" s="94" t="s">
        <v>37</v>
      </c>
      <c r="D106" s="29"/>
      <c r="E106" s="95"/>
      <c r="F106" s="31">
        <v>100000</v>
      </c>
      <c r="G106" s="31"/>
      <c r="H106" s="31">
        <f t="shared" si="8"/>
        <v>100000</v>
      </c>
      <c r="I106" s="96"/>
      <c r="J106" s="98">
        <v>100000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1" customFormat="1" ht="26.25">
      <c r="A107" s="99"/>
      <c r="B107" s="100" t="s">
        <v>118</v>
      </c>
      <c r="C107" s="101">
        <v>66</v>
      </c>
      <c r="D107" s="92"/>
      <c r="E107" s="102">
        <f>SUM(E108:E117)</f>
        <v>0</v>
      </c>
      <c r="F107" s="102">
        <f>SUM(F108:F119)</f>
        <v>669000</v>
      </c>
      <c r="G107" s="102">
        <f>SUM(G108:G119)</f>
        <v>55000</v>
      </c>
      <c r="H107" s="102">
        <f>SUM(H108:H119)</f>
        <v>724000</v>
      </c>
      <c r="I107" s="102">
        <f>SUM(I108:I119)</f>
        <v>450000</v>
      </c>
      <c r="J107" s="102">
        <f>SUM(J108:J119)</f>
        <v>274000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10" ht="26.25">
      <c r="A108" s="93">
        <v>1</v>
      </c>
      <c r="B108" s="36" t="s">
        <v>119</v>
      </c>
      <c r="C108" s="103" t="s">
        <v>37</v>
      </c>
      <c r="D108" s="104"/>
      <c r="E108" s="105"/>
      <c r="F108" s="31">
        <v>55000</v>
      </c>
      <c r="G108" s="31"/>
      <c r="H108" s="31">
        <f aca="true" t="shared" si="9" ref="H108:H119">F108+G108</f>
        <v>55000</v>
      </c>
      <c r="I108" s="31">
        <v>55000</v>
      </c>
      <c r="J108" s="104"/>
    </row>
    <row r="109" spans="1:10" ht="14.25" customHeight="1">
      <c r="A109" s="93">
        <v>2</v>
      </c>
      <c r="B109" s="36" t="s">
        <v>120</v>
      </c>
      <c r="C109" s="103" t="s">
        <v>37</v>
      </c>
      <c r="D109" s="104"/>
      <c r="E109" s="105"/>
      <c r="F109" s="31">
        <v>20000</v>
      </c>
      <c r="G109" s="31"/>
      <c r="H109" s="31">
        <f t="shared" si="9"/>
        <v>20000</v>
      </c>
      <c r="I109" s="31">
        <v>20000</v>
      </c>
      <c r="J109" s="104"/>
    </row>
    <row r="110" spans="1:10" ht="26.25">
      <c r="A110" s="93">
        <v>3</v>
      </c>
      <c r="B110" s="36" t="s">
        <v>121</v>
      </c>
      <c r="C110" s="103" t="s">
        <v>37</v>
      </c>
      <c r="D110" s="104"/>
      <c r="E110" s="105"/>
      <c r="F110" s="31">
        <v>10000</v>
      </c>
      <c r="G110" s="31"/>
      <c r="H110" s="31">
        <f t="shared" si="9"/>
        <v>10000</v>
      </c>
      <c r="I110" s="31">
        <v>10000</v>
      </c>
      <c r="J110" s="104"/>
    </row>
    <row r="111" spans="1:10" ht="26.25">
      <c r="A111" s="93">
        <v>4</v>
      </c>
      <c r="B111" s="36" t="s">
        <v>122</v>
      </c>
      <c r="C111" s="103" t="s">
        <v>37</v>
      </c>
      <c r="D111" s="104"/>
      <c r="E111" s="105"/>
      <c r="F111" s="31">
        <v>25000</v>
      </c>
      <c r="G111" s="31"/>
      <c r="H111" s="31">
        <f t="shared" si="9"/>
        <v>25000</v>
      </c>
      <c r="I111" s="31">
        <v>25000</v>
      </c>
      <c r="J111" s="104"/>
    </row>
    <row r="112" spans="1:10" ht="26.25">
      <c r="A112" s="93">
        <v>5</v>
      </c>
      <c r="B112" s="36" t="s">
        <v>123</v>
      </c>
      <c r="C112" s="103" t="s">
        <v>37</v>
      </c>
      <c r="D112" s="104"/>
      <c r="E112" s="105"/>
      <c r="F112" s="31">
        <v>10000</v>
      </c>
      <c r="G112" s="31"/>
      <c r="H112" s="31">
        <f t="shared" si="9"/>
        <v>10000</v>
      </c>
      <c r="I112" s="31">
        <v>10000</v>
      </c>
      <c r="J112" s="104"/>
    </row>
    <row r="113" spans="1:256" s="54" customFormat="1" ht="15">
      <c r="A113" s="93">
        <v>6</v>
      </c>
      <c r="B113" s="36" t="s">
        <v>124</v>
      </c>
      <c r="C113" s="103" t="s">
        <v>37</v>
      </c>
      <c r="D113" s="45"/>
      <c r="E113" s="53"/>
      <c r="F113" s="31">
        <v>170000</v>
      </c>
      <c r="G113" s="31"/>
      <c r="H113" s="31">
        <f t="shared" si="9"/>
        <v>170000</v>
      </c>
      <c r="I113" s="31">
        <v>170000</v>
      </c>
      <c r="J113" s="45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</row>
    <row r="114" spans="1:10" ht="15">
      <c r="A114" s="93">
        <v>7</v>
      </c>
      <c r="B114" s="36" t="s">
        <v>125</v>
      </c>
      <c r="C114" s="103" t="s">
        <v>37</v>
      </c>
      <c r="D114" s="104"/>
      <c r="E114" s="105"/>
      <c r="F114" s="31">
        <v>157000</v>
      </c>
      <c r="G114" s="31"/>
      <c r="H114" s="31">
        <f t="shared" si="9"/>
        <v>157000</v>
      </c>
      <c r="I114" s="31"/>
      <c r="J114" s="104">
        <v>157000</v>
      </c>
    </row>
    <row r="115" spans="1:256" s="111" customFormat="1" ht="15">
      <c r="A115" s="93">
        <v>8</v>
      </c>
      <c r="B115" s="26" t="s">
        <v>126</v>
      </c>
      <c r="C115" s="106" t="s">
        <v>37</v>
      </c>
      <c r="D115" s="107"/>
      <c r="E115" s="108"/>
      <c r="F115" s="31">
        <v>110000</v>
      </c>
      <c r="G115" s="109">
        <v>-110000</v>
      </c>
      <c r="H115" s="31">
        <f t="shared" si="9"/>
        <v>0</v>
      </c>
      <c r="I115" s="109"/>
      <c r="J115" s="11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56" s="111" customFormat="1" ht="15">
      <c r="A116" s="93">
        <v>9</v>
      </c>
      <c r="B116" s="26" t="s">
        <v>127</v>
      </c>
      <c r="C116" s="106" t="s">
        <v>37</v>
      </c>
      <c r="D116" s="107"/>
      <c r="E116" s="108"/>
      <c r="F116" s="31">
        <v>77000</v>
      </c>
      <c r="G116" s="109"/>
      <c r="H116" s="31">
        <f t="shared" si="9"/>
        <v>77000</v>
      </c>
      <c r="I116" s="109"/>
      <c r="J116" s="110">
        <v>77000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</row>
    <row r="117" spans="1:256" s="111" customFormat="1" ht="15">
      <c r="A117" s="93">
        <v>10</v>
      </c>
      <c r="B117" s="26" t="s">
        <v>128</v>
      </c>
      <c r="C117" s="106" t="s">
        <v>37</v>
      </c>
      <c r="D117" s="107"/>
      <c r="E117" s="108"/>
      <c r="F117" s="31">
        <v>35000</v>
      </c>
      <c r="G117" s="109"/>
      <c r="H117" s="31">
        <f t="shared" si="9"/>
        <v>35000</v>
      </c>
      <c r="I117" s="109"/>
      <c r="J117" s="110">
        <v>35000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  <c r="IV117" s="6"/>
    </row>
    <row r="118" spans="1:256" s="111" customFormat="1" ht="15">
      <c r="A118" s="93">
        <v>11</v>
      </c>
      <c r="B118" s="26" t="s">
        <v>232</v>
      </c>
      <c r="C118" s="106" t="s">
        <v>37</v>
      </c>
      <c r="D118" s="107"/>
      <c r="E118" s="108"/>
      <c r="F118" s="109"/>
      <c r="G118" s="109">
        <v>160000</v>
      </c>
      <c r="H118" s="31">
        <f t="shared" si="9"/>
        <v>160000</v>
      </c>
      <c r="I118" s="109">
        <v>160000</v>
      </c>
      <c r="J118" s="11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</row>
    <row r="119" spans="1:256" s="111" customFormat="1" ht="15">
      <c r="A119" s="93">
        <v>12</v>
      </c>
      <c r="B119" s="26" t="s">
        <v>233</v>
      </c>
      <c r="C119" s="106" t="s">
        <v>37</v>
      </c>
      <c r="D119" s="107"/>
      <c r="E119" s="108"/>
      <c r="F119" s="109"/>
      <c r="G119" s="109">
        <v>5000</v>
      </c>
      <c r="H119" s="31">
        <f t="shared" si="9"/>
        <v>5000</v>
      </c>
      <c r="I119" s="109"/>
      <c r="J119" s="110">
        <v>5000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</row>
    <row r="120" spans="1:10" ht="17.25" customHeight="1">
      <c r="A120" s="112"/>
      <c r="B120" s="113" t="s">
        <v>129</v>
      </c>
      <c r="C120" s="114"/>
      <c r="D120" s="20" t="e">
        <f>#REF!+D121+D135+D140+D147+D151</f>
        <v>#REF!</v>
      </c>
      <c r="E120" s="20" t="e">
        <f>E121+E135+E140+E147+E151+E153</f>
        <v>#REF!</v>
      </c>
      <c r="F120" s="20">
        <f>F121+F135+F140+F147+F151+F153</f>
        <v>515000</v>
      </c>
      <c r="G120" s="20">
        <f>G121+G135+G140+G147+G151+G153</f>
        <v>0</v>
      </c>
      <c r="H120" s="20">
        <f>H121+H135+H140+H147+H151+H153</f>
        <v>515000</v>
      </c>
      <c r="I120" s="20">
        <f>I121+I135+I140+I147+I151+I153</f>
        <v>515000</v>
      </c>
      <c r="J120" s="20">
        <f>J121+J135+J140+J147+J151+J153</f>
        <v>0</v>
      </c>
    </row>
    <row r="121" spans="1:10" ht="15">
      <c r="A121" s="115"/>
      <c r="B121" s="116" t="s">
        <v>130</v>
      </c>
      <c r="C121" s="117"/>
      <c r="D121" s="118"/>
      <c r="E121" s="119" t="e">
        <f>#REF!+#REF!+E122+#REF!+E126+#REF!+E131+E133+#REF!+E129</f>
        <v>#REF!</v>
      </c>
      <c r="F121" s="92">
        <f>F122+F126+F131+F133+F129</f>
        <v>295000</v>
      </c>
      <c r="G121" s="92">
        <f>G122+G126+G131+G133+G129</f>
        <v>0</v>
      </c>
      <c r="H121" s="92">
        <f>H122+H126+H131+H133+H129</f>
        <v>295000</v>
      </c>
      <c r="I121" s="92">
        <f>I122+I126+I131+I133+I129</f>
        <v>295000</v>
      </c>
      <c r="J121" s="92">
        <f>J122+J126+J131+J133+J129</f>
        <v>0</v>
      </c>
    </row>
    <row r="122" spans="1:256" s="56" customFormat="1" ht="15">
      <c r="A122" s="93"/>
      <c r="B122" s="120" t="s">
        <v>131</v>
      </c>
      <c r="C122" s="121"/>
      <c r="D122" s="122"/>
      <c r="E122" s="123">
        <f>SUM(E123:E124)</f>
        <v>0</v>
      </c>
      <c r="F122" s="61">
        <f>SUM(F123:F125)</f>
        <v>120000</v>
      </c>
      <c r="G122" s="61">
        <f>SUM(G123:G125)</f>
        <v>0</v>
      </c>
      <c r="H122" s="61">
        <f>SUM(H123:H125)</f>
        <v>120000</v>
      </c>
      <c r="I122" s="61">
        <f>SUM(I123:I125)</f>
        <v>120000</v>
      </c>
      <c r="J122" s="61">
        <f>SUM(J123:J125)</f>
        <v>0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/>
      <c r="IM122" s="6"/>
      <c r="IN122" s="6"/>
      <c r="IO122" s="6"/>
      <c r="IP122" s="6"/>
      <c r="IQ122" s="6"/>
      <c r="IR122" s="6"/>
      <c r="IS122" s="6"/>
      <c r="IT122" s="6"/>
      <c r="IU122" s="6"/>
      <c r="IV122" s="6"/>
    </row>
    <row r="123" spans="1:256" s="56" customFormat="1" ht="15">
      <c r="A123" s="93">
        <v>1</v>
      </c>
      <c r="B123" s="124" t="s">
        <v>132</v>
      </c>
      <c r="C123" s="121" t="s">
        <v>133</v>
      </c>
      <c r="D123" s="122"/>
      <c r="E123" s="125"/>
      <c r="F123" s="31">
        <v>40000</v>
      </c>
      <c r="G123" s="31"/>
      <c r="H123" s="31">
        <f>F123+G123</f>
        <v>40000</v>
      </c>
      <c r="I123" s="31">
        <v>40000</v>
      </c>
      <c r="J123" s="12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/>
      <c r="IU123" s="6"/>
      <c r="IV123" s="6"/>
    </row>
    <row r="124" spans="1:256" s="56" customFormat="1" ht="15">
      <c r="A124" s="93">
        <v>2</v>
      </c>
      <c r="B124" s="124" t="s">
        <v>134</v>
      </c>
      <c r="C124" s="121" t="s">
        <v>133</v>
      </c>
      <c r="D124" s="122"/>
      <c r="E124" s="125"/>
      <c r="F124" s="31">
        <v>40000</v>
      </c>
      <c r="G124" s="31"/>
      <c r="H124" s="31">
        <f>F124+G124</f>
        <v>40000</v>
      </c>
      <c r="I124" s="31">
        <v>40000</v>
      </c>
      <c r="J124" s="12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6"/>
      <c r="IL124" s="6"/>
      <c r="IM124" s="6"/>
      <c r="IN124" s="6"/>
      <c r="IO124" s="6"/>
      <c r="IP124" s="6"/>
      <c r="IQ124" s="6"/>
      <c r="IR124" s="6"/>
      <c r="IS124" s="6"/>
      <c r="IT124" s="6"/>
      <c r="IU124" s="6"/>
      <c r="IV124" s="6"/>
    </row>
    <row r="125" spans="1:256" s="56" customFormat="1" ht="15">
      <c r="A125" s="93">
        <v>3</v>
      </c>
      <c r="B125" s="124" t="s">
        <v>135</v>
      </c>
      <c r="C125" s="121" t="s">
        <v>136</v>
      </c>
      <c r="D125" s="127"/>
      <c r="E125" s="125"/>
      <c r="F125" s="31">
        <v>40000</v>
      </c>
      <c r="G125" s="31"/>
      <c r="H125" s="31">
        <f>F125+G125</f>
        <v>40000</v>
      </c>
      <c r="I125" s="31">
        <v>40000</v>
      </c>
      <c r="J125" s="12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56" customFormat="1" ht="15">
      <c r="A126" s="93"/>
      <c r="B126" s="120" t="s">
        <v>137</v>
      </c>
      <c r="C126" s="121"/>
      <c r="D126" s="126">
        <f>SUM(D127:D128)</f>
        <v>0</v>
      </c>
      <c r="E126" s="123">
        <f>SUM(E127:E128)</f>
        <v>0</v>
      </c>
      <c r="F126" s="61">
        <f>SUM(F127:F128)</f>
        <v>85000</v>
      </c>
      <c r="G126" s="61">
        <f>SUM(G127:G128)</f>
        <v>0</v>
      </c>
      <c r="H126" s="61">
        <f>SUM(H127:H128)</f>
        <v>85000</v>
      </c>
      <c r="I126" s="61">
        <f>SUM(I127:I128)</f>
        <v>85000</v>
      </c>
      <c r="J126" s="128">
        <f>SUM(J127:J128)</f>
        <v>0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</row>
    <row r="127" spans="1:256" s="56" customFormat="1" ht="26.25">
      <c r="A127" s="93">
        <v>4</v>
      </c>
      <c r="B127" s="124" t="s">
        <v>138</v>
      </c>
      <c r="C127" s="121" t="s">
        <v>133</v>
      </c>
      <c r="D127" s="122"/>
      <c r="E127" s="125"/>
      <c r="F127" s="31">
        <v>5000</v>
      </c>
      <c r="G127" s="31"/>
      <c r="H127" s="31">
        <f>F127+G127</f>
        <v>5000</v>
      </c>
      <c r="I127" s="31">
        <v>5000</v>
      </c>
      <c r="J127" s="12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/>
      <c r="IO127" s="6"/>
      <c r="IP127" s="6"/>
      <c r="IQ127" s="6"/>
      <c r="IR127" s="6"/>
      <c r="IS127" s="6"/>
      <c r="IT127" s="6"/>
      <c r="IU127" s="6"/>
      <c r="IV127" s="6"/>
    </row>
    <row r="128" spans="1:256" s="56" customFormat="1" ht="15">
      <c r="A128" s="93">
        <v>5</v>
      </c>
      <c r="B128" s="124" t="s">
        <v>139</v>
      </c>
      <c r="C128" s="121" t="s">
        <v>133</v>
      </c>
      <c r="D128" s="122"/>
      <c r="E128" s="125"/>
      <c r="F128" s="31">
        <v>80000</v>
      </c>
      <c r="G128" s="31"/>
      <c r="H128" s="31">
        <f>F128+G128</f>
        <v>80000</v>
      </c>
      <c r="I128" s="31">
        <v>80000</v>
      </c>
      <c r="J128" s="12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</row>
    <row r="129" spans="1:256" s="56" customFormat="1" ht="15">
      <c r="A129" s="93"/>
      <c r="B129" s="120" t="s">
        <v>140</v>
      </c>
      <c r="C129" s="121"/>
      <c r="D129" s="122"/>
      <c r="E129" s="128">
        <f>SUM(E130:E130)</f>
        <v>0</v>
      </c>
      <c r="F129" s="128">
        <f>SUM(F130:F130)</f>
        <v>15000</v>
      </c>
      <c r="G129" s="128">
        <f>SUM(G130:G130)</f>
        <v>0</v>
      </c>
      <c r="H129" s="128">
        <f>SUM(H130:H130)</f>
        <v>15000</v>
      </c>
      <c r="I129" s="128">
        <f>SUM(I130:I130)</f>
        <v>15000</v>
      </c>
      <c r="J129" s="128">
        <f>SUM(J130:J130)</f>
        <v>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6"/>
      <c r="IL129" s="6"/>
      <c r="IM129" s="6"/>
      <c r="IN129" s="6"/>
      <c r="IO129" s="6"/>
      <c r="IP129" s="6"/>
      <c r="IQ129" s="6"/>
      <c r="IR129" s="6"/>
      <c r="IS129" s="6"/>
      <c r="IT129" s="6"/>
      <c r="IU129" s="6"/>
      <c r="IV129" s="6"/>
    </row>
    <row r="130" spans="1:256" s="56" customFormat="1" ht="39">
      <c r="A130" s="93">
        <v>6</v>
      </c>
      <c r="B130" s="124" t="s">
        <v>141</v>
      </c>
      <c r="C130" s="121" t="s">
        <v>133</v>
      </c>
      <c r="D130" s="122"/>
      <c r="E130" s="125"/>
      <c r="F130" s="31">
        <v>15000</v>
      </c>
      <c r="G130" s="31"/>
      <c r="H130" s="31">
        <f>F130+G130</f>
        <v>15000</v>
      </c>
      <c r="I130" s="31">
        <v>15000</v>
      </c>
      <c r="J130" s="12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  <c r="IV130" s="6"/>
    </row>
    <row r="131" spans="1:256" s="56" customFormat="1" ht="15">
      <c r="A131" s="93"/>
      <c r="B131" s="120" t="s">
        <v>142</v>
      </c>
      <c r="C131" s="121"/>
      <c r="D131" s="122"/>
      <c r="E131" s="123" t="e">
        <f>SUM(E132:E132)</f>
        <v>#REF!</v>
      </c>
      <c r="F131" s="61">
        <f>SUM(F132:F132)</f>
        <v>30000</v>
      </c>
      <c r="G131" s="61">
        <f>SUM(G132:G132)</f>
        <v>0</v>
      </c>
      <c r="H131" s="61">
        <f>SUM(H132:H132)</f>
        <v>30000</v>
      </c>
      <c r="I131" s="61">
        <f>SUM(I132:I132)</f>
        <v>30000</v>
      </c>
      <c r="J131" s="128">
        <f>SUM(J132:J132)</f>
        <v>0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</row>
    <row r="132" spans="1:256" s="130" customFormat="1" ht="39">
      <c r="A132" s="93">
        <v>7</v>
      </c>
      <c r="B132" s="36" t="s">
        <v>143</v>
      </c>
      <c r="C132" s="121" t="s">
        <v>133</v>
      </c>
      <c r="D132" s="129"/>
      <c r="E132" s="123" t="e">
        <f>#REF!+#REF!</f>
        <v>#REF!</v>
      </c>
      <c r="F132" s="31">
        <v>30000</v>
      </c>
      <c r="G132" s="31"/>
      <c r="H132" s="31">
        <f>F132+G132</f>
        <v>30000</v>
      </c>
      <c r="I132" s="31">
        <v>30000</v>
      </c>
      <c r="J132" s="12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</row>
    <row r="133" spans="1:256" s="56" customFormat="1" ht="15">
      <c r="A133" s="93"/>
      <c r="B133" s="120" t="s">
        <v>144</v>
      </c>
      <c r="C133" s="121"/>
      <c r="D133" s="122"/>
      <c r="E133" s="123">
        <f>SUM(E134:E134)</f>
        <v>0</v>
      </c>
      <c r="F133" s="61">
        <f>SUM(F134:F134)</f>
        <v>45000</v>
      </c>
      <c r="G133" s="61">
        <f>SUM(G134:G134)</f>
        <v>0</v>
      </c>
      <c r="H133" s="61">
        <f>SUM(H134:H134)</f>
        <v>45000</v>
      </c>
      <c r="I133" s="61">
        <f>SUM(I134:I134)</f>
        <v>45000</v>
      </c>
      <c r="J133" s="128">
        <f>SUM(J134:J134)</f>
        <v>0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/>
      <c r="IO133" s="6"/>
      <c r="IP133" s="6"/>
      <c r="IQ133" s="6"/>
      <c r="IR133" s="6"/>
      <c r="IS133" s="6"/>
      <c r="IT133" s="6"/>
      <c r="IU133" s="6"/>
      <c r="IV133" s="6"/>
    </row>
    <row r="134" spans="1:256" s="56" customFormat="1" ht="15">
      <c r="A134" s="93">
        <v>8</v>
      </c>
      <c r="B134" s="85" t="s">
        <v>145</v>
      </c>
      <c r="C134" s="121" t="s">
        <v>133</v>
      </c>
      <c r="D134" s="122"/>
      <c r="E134" s="131"/>
      <c r="F134" s="31">
        <v>45000</v>
      </c>
      <c r="G134" s="31"/>
      <c r="H134" s="31">
        <f>F134+G134</f>
        <v>45000</v>
      </c>
      <c r="I134" s="31">
        <v>45000</v>
      </c>
      <c r="J134" s="4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</row>
    <row r="135" spans="1:10" ht="26.25">
      <c r="A135" s="132"/>
      <c r="B135" s="133" t="s">
        <v>146</v>
      </c>
      <c r="C135" s="134"/>
      <c r="D135" s="135"/>
      <c r="E135" s="136">
        <f>SUM(E136:E139)</f>
        <v>0</v>
      </c>
      <c r="F135" s="137">
        <f>SUM(F136:F139)</f>
        <v>20000</v>
      </c>
      <c r="G135" s="137">
        <f>SUM(G136:G139)</f>
        <v>0</v>
      </c>
      <c r="H135" s="137">
        <f>SUM(H136:H139)</f>
        <v>20000</v>
      </c>
      <c r="I135" s="137">
        <f>SUM(I136:I139)</f>
        <v>20000</v>
      </c>
      <c r="J135" s="137">
        <f>SUM(J136:J139)</f>
        <v>0</v>
      </c>
    </row>
    <row r="136" spans="1:10" ht="15">
      <c r="A136" s="85">
        <v>1</v>
      </c>
      <c r="B136" s="36" t="s">
        <v>147</v>
      </c>
      <c r="C136" s="121" t="s">
        <v>40</v>
      </c>
      <c r="D136" s="31"/>
      <c r="E136" s="138"/>
      <c r="F136" s="31">
        <v>4000</v>
      </c>
      <c r="G136" s="31"/>
      <c r="H136" s="31">
        <f>F136+G136</f>
        <v>4000</v>
      </c>
      <c r="I136" s="31">
        <v>4000</v>
      </c>
      <c r="J136" s="29"/>
    </row>
    <row r="137" spans="1:10" ht="15">
      <c r="A137" s="139">
        <v>2</v>
      </c>
      <c r="B137" s="36" t="s">
        <v>148</v>
      </c>
      <c r="C137" s="121" t="s">
        <v>40</v>
      </c>
      <c r="D137" s="31"/>
      <c r="E137" s="138"/>
      <c r="F137" s="31">
        <v>5000</v>
      </c>
      <c r="G137" s="31"/>
      <c r="H137" s="31">
        <f>F137+G137</f>
        <v>5000</v>
      </c>
      <c r="I137" s="140">
        <v>5000</v>
      </c>
      <c r="J137" s="29"/>
    </row>
    <row r="138" spans="1:10" ht="15">
      <c r="A138" s="85">
        <v>3</v>
      </c>
      <c r="B138" s="36" t="s">
        <v>149</v>
      </c>
      <c r="C138" s="121" t="s">
        <v>40</v>
      </c>
      <c r="D138" s="31"/>
      <c r="E138" s="138"/>
      <c r="F138" s="31">
        <v>6000</v>
      </c>
      <c r="G138" s="31"/>
      <c r="H138" s="31">
        <f>F138+G138</f>
        <v>6000</v>
      </c>
      <c r="I138" s="31">
        <v>6000</v>
      </c>
      <c r="J138" s="29"/>
    </row>
    <row r="139" spans="1:10" ht="15">
      <c r="A139" s="139">
        <v>4</v>
      </c>
      <c r="B139" s="36" t="s">
        <v>150</v>
      </c>
      <c r="C139" s="121" t="s">
        <v>40</v>
      </c>
      <c r="D139" s="31"/>
      <c r="E139" s="138"/>
      <c r="F139" s="31">
        <v>5000</v>
      </c>
      <c r="G139" s="31"/>
      <c r="H139" s="31">
        <f>F139+G139</f>
        <v>5000</v>
      </c>
      <c r="I139" s="140">
        <v>5000</v>
      </c>
      <c r="J139" s="29"/>
    </row>
    <row r="140" spans="1:10" ht="15">
      <c r="A140" s="141"/>
      <c r="B140" s="142" t="s">
        <v>151</v>
      </c>
      <c r="C140" s="143"/>
      <c r="D140" s="92">
        <f>SUM(D141:D146)</f>
        <v>0</v>
      </c>
      <c r="E140" s="136">
        <f>SUM(E141:E146)</f>
        <v>0</v>
      </c>
      <c r="F140" s="92">
        <f>SUM(F141:F146)</f>
        <v>50000</v>
      </c>
      <c r="G140" s="92">
        <f>SUM(G141:G146)</f>
        <v>0</v>
      </c>
      <c r="H140" s="92">
        <f>SUM(H141:H146)</f>
        <v>50000</v>
      </c>
      <c r="I140" s="92">
        <f>SUM(I141:I146)</f>
        <v>50000</v>
      </c>
      <c r="J140" s="92">
        <f>SUM(J141:J146)</f>
        <v>0</v>
      </c>
    </row>
    <row r="141" spans="1:256" s="56" customFormat="1" ht="15">
      <c r="A141" s="144" t="s">
        <v>152</v>
      </c>
      <c r="B141" s="145" t="s">
        <v>153</v>
      </c>
      <c r="C141" s="121" t="s">
        <v>40</v>
      </c>
      <c r="D141" s="29"/>
      <c r="E141" s="146"/>
      <c r="F141" s="147">
        <v>8000</v>
      </c>
      <c r="G141" s="147"/>
      <c r="H141" s="31">
        <f aca="true" t="shared" si="10" ref="H141:H146">F141+G141</f>
        <v>8000</v>
      </c>
      <c r="I141" s="147">
        <v>8000</v>
      </c>
      <c r="J141" s="4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256" s="56" customFormat="1" ht="15">
      <c r="A142" s="144" t="s">
        <v>154</v>
      </c>
      <c r="B142" s="85" t="s">
        <v>155</v>
      </c>
      <c r="C142" s="121" t="s">
        <v>40</v>
      </c>
      <c r="D142" s="29"/>
      <c r="E142" s="146"/>
      <c r="F142" s="147">
        <v>13000</v>
      </c>
      <c r="G142" s="147"/>
      <c r="H142" s="31">
        <f t="shared" si="10"/>
        <v>13000</v>
      </c>
      <c r="I142" s="147">
        <v>13000</v>
      </c>
      <c r="J142" s="4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</row>
    <row r="143" spans="1:256" s="56" customFormat="1" ht="15">
      <c r="A143" s="144" t="s">
        <v>156</v>
      </c>
      <c r="B143" s="85" t="s">
        <v>157</v>
      </c>
      <c r="C143" s="121" t="s">
        <v>40</v>
      </c>
      <c r="D143" s="29"/>
      <c r="E143" s="146"/>
      <c r="F143" s="147">
        <v>4000</v>
      </c>
      <c r="G143" s="147"/>
      <c r="H143" s="31">
        <f t="shared" si="10"/>
        <v>4000</v>
      </c>
      <c r="I143" s="147">
        <v>4000</v>
      </c>
      <c r="J143" s="4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</row>
    <row r="144" spans="1:256" s="56" customFormat="1" ht="15">
      <c r="A144" s="144" t="s">
        <v>158</v>
      </c>
      <c r="B144" s="85" t="s">
        <v>159</v>
      </c>
      <c r="C144" s="121" t="s">
        <v>40</v>
      </c>
      <c r="D144" s="29"/>
      <c r="E144" s="146"/>
      <c r="F144" s="147">
        <v>7000</v>
      </c>
      <c r="G144" s="147"/>
      <c r="H144" s="31">
        <f t="shared" si="10"/>
        <v>7000</v>
      </c>
      <c r="I144" s="147">
        <v>7000</v>
      </c>
      <c r="J144" s="4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56" s="56" customFormat="1" ht="15">
      <c r="A145" s="144" t="s">
        <v>160</v>
      </c>
      <c r="B145" s="85" t="s">
        <v>161</v>
      </c>
      <c r="C145" s="121" t="s">
        <v>40</v>
      </c>
      <c r="D145" s="29"/>
      <c r="E145" s="146"/>
      <c r="F145" s="147">
        <v>9000</v>
      </c>
      <c r="G145" s="147"/>
      <c r="H145" s="31">
        <f t="shared" si="10"/>
        <v>9000</v>
      </c>
      <c r="I145" s="147">
        <v>9000</v>
      </c>
      <c r="J145" s="4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</row>
    <row r="146" spans="1:256" s="56" customFormat="1" ht="15">
      <c r="A146" s="144" t="s">
        <v>162</v>
      </c>
      <c r="B146" s="148" t="s">
        <v>163</v>
      </c>
      <c r="C146" s="121" t="s">
        <v>40</v>
      </c>
      <c r="D146" s="29"/>
      <c r="E146" s="146"/>
      <c r="F146" s="147">
        <v>9000</v>
      </c>
      <c r="G146" s="147"/>
      <c r="H146" s="31">
        <f t="shared" si="10"/>
        <v>9000</v>
      </c>
      <c r="I146" s="147">
        <v>9000</v>
      </c>
      <c r="J146" s="4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</row>
    <row r="147" spans="1:256" s="56" customFormat="1" ht="26.25">
      <c r="A147" s="149"/>
      <c r="B147" s="150" t="s">
        <v>164</v>
      </c>
      <c r="C147" s="151"/>
      <c r="D147" s="92">
        <f>SUM(D148:D150)</f>
        <v>27500</v>
      </c>
      <c r="E147" s="92">
        <f>SUM(E148:E150)</f>
        <v>0</v>
      </c>
      <c r="F147" s="92">
        <f>SUM(F148:F150)</f>
        <v>90000</v>
      </c>
      <c r="G147" s="92">
        <f>SUM(G148:G150)</f>
        <v>0</v>
      </c>
      <c r="H147" s="92">
        <f>SUM(H148:H150)</f>
        <v>90000</v>
      </c>
      <c r="I147" s="92">
        <f>SUM(I148:I150)</f>
        <v>90000</v>
      </c>
      <c r="J147" s="92">
        <f>SUM(J148:J150)</f>
        <v>0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56" s="56" customFormat="1" ht="15">
      <c r="A148" s="144" t="s">
        <v>152</v>
      </c>
      <c r="B148" s="36" t="s">
        <v>165</v>
      </c>
      <c r="C148" s="121" t="s">
        <v>40</v>
      </c>
      <c r="D148" s="29">
        <v>6500</v>
      </c>
      <c r="E148" s="146"/>
      <c r="F148" s="31">
        <v>42000</v>
      </c>
      <c r="G148" s="31"/>
      <c r="H148" s="31">
        <f>F148+G148</f>
        <v>42000</v>
      </c>
      <c r="I148" s="31">
        <v>42000</v>
      </c>
      <c r="J148" s="4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  <c r="IV148" s="6"/>
    </row>
    <row r="149" spans="1:256" s="56" customFormat="1" ht="15">
      <c r="A149" s="144" t="s">
        <v>154</v>
      </c>
      <c r="B149" s="36" t="s">
        <v>166</v>
      </c>
      <c r="C149" s="121" t="s">
        <v>40</v>
      </c>
      <c r="D149" s="29">
        <v>13500</v>
      </c>
      <c r="E149" s="146"/>
      <c r="F149" s="31">
        <v>32500</v>
      </c>
      <c r="G149" s="31"/>
      <c r="H149" s="31">
        <f>F149+G149</f>
        <v>32500</v>
      </c>
      <c r="I149" s="31">
        <v>32500</v>
      </c>
      <c r="J149" s="4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/>
      <c r="IO149" s="6"/>
      <c r="IP149" s="6"/>
      <c r="IQ149" s="6"/>
      <c r="IR149" s="6"/>
      <c r="IS149" s="6"/>
      <c r="IT149" s="6"/>
      <c r="IU149" s="6"/>
      <c r="IV149" s="6"/>
    </row>
    <row r="150" spans="1:256" s="56" customFormat="1" ht="15">
      <c r="A150" s="144" t="s">
        <v>156</v>
      </c>
      <c r="B150" s="36" t="s">
        <v>167</v>
      </c>
      <c r="C150" s="121" t="s">
        <v>40</v>
      </c>
      <c r="D150" s="29">
        <v>7500</v>
      </c>
      <c r="E150" s="146"/>
      <c r="F150" s="31">
        <v>15500</v>
      </c>
      <c r="G150" s="31"/>
      <c r="H150" s="31">
        <f>F150+G150</f>
        <v>15500</v>
      </c>
      <c r="I150" s="31">
        <v>15500</v>
      </c>
      <c r="J150" s="4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</row>
    <row r="151" spans="1:256" s="56" customFormat="1" ht="26.25">
      <c r="A151" s="149"/>
      <c r="B151" s="100" t="s">
        <v>168</v>
      </c>
      <c r="C151" s="151"/>
      <c r="D151" s="92">
        <f>D152</f>
        <v>0</v>
      </c>
      <c r="E151" s="92" t="e">
        <f>E152+#REF!</f>
        <v>#REF!</v>
      </c>
      <c r="F151" s="92">
        <f>F152</f>
        <v>30000</v>
      </c>
      <c r="G151" s="92">
        <f>G152</f>
        <v>0</v>
      </c>
      <c r="H151" s="92">
        <f>H152</f>
        <v>30000</v>
      </c>
      <c r="I151" s="92">
        <f>I152</f>
        <v>30000</v>
      </c>
      <c r="J151" s="92">
        <f>J152</f>
        <v>0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s="56" customFormat="1" ht="15">
      <c r="A152" s="144" t="s">
        <v>152</v>
      </c>
      <c r="B152" s="152" t="s">
        <v>169</v>
      </c>
      <c r="C152" s="153" t="s">
        <v>40</v>
      </c>
      <c r="D152" s="29"/>
      <c r="E152" s="146"/>
      <c r="F152" s="31">
        <v>30000</v>
      </c>
      <c r="G152" s="31"/>
      <c r="H152" s="31">
        <f>F152+G152</f>
        <v>30000</v>
      </c>
      <c r="I152" s="31">
        <v>30000</v>
      </c>
      <c r="J152" s="4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  <c r="IV152" s="6"/>
    </row>
    <row r="153" spans="1:256" s="56" customFormat="1" ht="15">
      <c r="A153" s="149"/>
      <c r="B153" s="100" t="s">
        <v>170</v>
      </c>
      <c r="C153" s="151"/>
      <c r="D153" s="29"/>
      <c r="E153" s="154">
        <f>SUM(E154:E154)</f>
        <v>0</v>
      </c>
      <c r="F153" s="154">
        <f>SUM(F154:F154)</f>
        <v>30000</v>
      </c>
      <c r="G153" s="154">
        <f>SUM(G154:G154)</f>
        <v>0</v>
      </c>
      <c r="H153" s="154">
        <f>SUM(H154:H154)</f>
        <v>30000</v>
      </c>
      <c r="I153" s="154">
        <f>SUM(I154:I154)</f>
        <v>30000</v>
      </c>
      <c r="J153" s="154">
        <f>SUM(J154:J154)</f>
        <v>0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</row>
    <row r="154" spans="1:256" s="56" customFormat="1" ht="26.25">
      <c r="A154" s="144" t="s">
        <v>171</v>
      </c>
      <c r="B154" s="36" t="s">
        <v>172</v>
      </c>
      <c r="C154" s="153" t="s">
        <v>40</v>
      </c>
      <c r="D154" s="29"/>
      <c r="E154" s="146"/>
      <c r="F154" s="31">
        <v>30000</v>
      </c>
      <c r="G154" s="31"/>
      <c r="H154" s="31">
        <f>F154+G154</f>
        <v>30000</v>
      </c>
      <c r="I154" s="31">
        <v>30000</v>
      </c>
      <c r="J154" s="4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10" ht="26.25" customHeight="1">
      <c r="A155" s="62">
        <v>68</v>
      </c>
      <c r="B155" s="18" t="s">
        <v>173</v>
      </c>
      <c r="C155" s="19"/>
      <c r="D155" s="64" t="e">
        <f>#REF!+#REF!+#REF!+#REF!</f>
        <v>#REF!</v>
      </c>
      <c r="E155" s="65" t="e">
        <f>#REF!+#REF!+#REF!+#REF!+#REF!+#REF!+#REF!+#REF!+#REF!+#REF!+#REF!+#REF!+#REF!+#REF!+#REF!+#REF!+#REF!+#REF!+#REF!+#REF!+#REF!+#REF!+#REF!+#REF!+#REF!+#REF!+#REF!+#REF!+#REF!+#REF!+#REF!+#REF!</f>
        <v>#REF!</v>
      </c>
      <c r="F155" s="64">
        <f>F163+F174+F189</f>
        <v>2200000</v>
      </c>
      <c r="G155" s="64">
        <f>G163+G174+G189</f>
        <v>0</v>
      </c>
      <c r="H155" s="64">
        <f>H163+H174+H189</f>
        <v>2200000</v>
      </c>
      <c r="I155" s="64">
        <f>I163+I174+I189</f>
        <v>2200000</v>
      </c>
      <c r="J155" s="64">
        <f>J163+J174+J189</f>
        <v>0</v>
      </c>
    </row>
    <row r="156" spans="1:256" s="1" customFormat="1" ht="15">
      <c r="A156" s="155"/>
      <c r="B156" s="155" t="s">
        <v>174</v>
      </c>
      <c r="C156" s="156"/>
      <c r="D156" s="155"/>
      <c r="E156" s="155"/>
      <c r="F156" s="155"/>
      <c r="G156" s="155"/>
      <c r="H156" s="155"/>
      <c r="I156" s="155"/>
      <c r="J156" s="15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  <c r="IR156" s="6"/>
      <c r="IS156" s="6"/>
      <c r="IT156" s="6"/>
      <c r="IU156" s="6"/>
      <c r="IV156" s="6"/>
    </row>
    <row r="157" spans="1:256" s="1" customFormat="1" ht="15">
      <c r="A157" s="93">
        <v>1</v>
      </c>
      <c r="B157" s="157" t="s">
        <v>175</v>
      </c>
      <c r="C157" s="103" t="s">
        <v>176</v>
      </c>
      <c r="D157" s="158"/>
      <c r="E157" s="159"/>
      <c r="F157" s="31">
        <v>94000</v>
      </c>
      <c r="G157" s="31"/>
      <c r="H157" s="31">
        <f aca="true" t="shared" si="11" ref="H157:H162">F157+G157</f>
        <v>94000</v>
      </c>
      <c r="I157" s="158">
        <v>94000</v>
      </c>
      <c r="J157" s="16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s="1" customFormat="1" ht="15">
      <c r="A158" s="93">
        <v>2</v>
      </c>
      <c r="B158" s="157" t="s">
        <v>177</v>
      </c>
      <c r="C158" s="103" t="s">
        <v>176</v>
      </c>
      <c r="D158" s="158"/>
      <c r="E158" s="159"/>
      <c r="F158" s="31">
        <v>103000</v>
      </c>
      <c r="G158" s="31"/>
      <c r="H158" s="31">
        <f t="shared" si="11"/>
        <v>103000</v>
      </c>
      <c r="I158" s="158">
        <v>103000</v>
      </c>
      <c r="J158" s="16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</row>
    <row r="159" spans="1:256" s="1" customFormat="1" ht="15">
      <c r="A159" s="93">
        <v>3</v>
      </c>
      <c r="B159" s="157" t="s">
        <v>178</v>
      </c>
      <c r="C159" s="103" t="s">
        <v>176</v>
      </c>
      <c r="D159" s="158"/>
      <c r="E159" s="159"/>
      <c r="F159" s="31">
        <v>45000</v>
      </c>
      <c r="G159" s="31"/>
      <c r="H159" s="31">
        <f t="shared" si="11"/>
        <v>45000</v>
      </c>
      <c r="I159" s="158">
        <v>45000</v>
      </c>
      <c r="J159" s="16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6"/>
      <c r="IL159" s="6"/>
      <c r="IM159" s="6"/>
      <c r="IN159" s="6"/>
      <c r="IO159" s="6"/>
      <c r="IP159" s="6"/>
      <c r="IQ159" s="6"/>
      <c r="IR159" s="6"/>
      <c r="IS159" s="6"/>
      <c r="IT159" s="6"/>
      <c r="IU159" s="6"/>
      <c r="IV159" s="6"/>
    </row>
    <row r="160" spans="1:256" s="1" customFormat="1" ht="15">
      <c r="A160" s="93">
        <v>4</v>
      </c>
      <c r="B160" s="157" t="s">
        <v>179</v>
      </c>
      <c r="C160" s="103" t="s">
        <v>176</v>
      </c>
      <c r="D160" s="158"/>
      <c r="E160" s="159"/>
      <c r="F160" s="31">
        <v>1284000</v>
      </c>
      <c r="G160" s="31"/>
      <c r="H160" s="31">
        <f t="shared" si="11"/>
        <v>1284000</v>
      </c>
      <c r="I160" s="158">
        <v>1284000</v>
      </c>
      <c r="J160" s="16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</row>
    <row r="161" spans="1:256" s="1" customFormat="1" ht="15">
      <c r="A161" s="93">
        <v>5</v>
      </c>
      <c r="B161" s="157" t="s">
        <v>180</v>
      </c>
      <c r="C161" s="103" t="s">
        <v>176</v>
      </c>
      <c r="D161" s="158"/>
      <c r="E161" s="159"/>
      <c r="F161" s="31">
        <v>232000</v>
      </c>
      <c r="G161" s="31"/>
      <c r="H161" s="31">
        <f t="shared" si="11"/>
        <v>232000</v>
      </c>
      <c r="I161" s="158">
        <v>232000</v>
      </c>
      <c r="J161" s="16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</row>
    <row r="162" spans="1:256" s="1" customFormat="1" ht="26.25">
      <c r="A162" s="93">
        <v>6</v>
      </c>
      <c r="B162" s="157" t="s">
        <v>181</v>
      </c>
      <c r="C162" s="103" t="s">
        <v>176</v>
      </c>
      <c r="D162" s="158"/>
      <c r="E162" s="159"/>
      <c r="F162" s="31">
        <v>33000</v>
      </c>
      <c r="G162" s="31"/>
      <c r="H162" s="31">
        <f t="shared" si="11"/>
        <v>33000</v>
      </c>
      <c r="I162" s="158">
        <v>33000</v>
      </c>
      <c r="J162" s="16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  <c r="IV162" s="6"/>
    </row>
    <row r="163" spans="1:256" s="1" customFormat="1" ht="15">
      <c r="A163" s="161"/>
      <c r="B163" s="161" t="s">
        <v>182</v>
      </c>
      <c r="C163" s="162"/>
      <c r="D163" s="161"/>
      <c r="E163" s="161"/>
      <c r="F163" s="163">
        <f>SUM(F157:F162)</f>
        <v>1791000</v>
      </c>
      <c r="G163" s="163">
        <f>SUM(G157:G162)</f>
        <v>0</v>
      </c>
      <c r="H163" s="163">
        <f>SUM(H157:H162)</f>
        <v>1791000</v>
      </c>
      <c r="I163" s="163">
        <f>SUM(I157:I162)</f>
        <v>1791000</v>
      </c>
      <c r="J163" s="161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56" s="1" customFormat="1" ht="15">
      <c r="A164" s="164"/>
      <c r="B164" s="164" t="s">
        <v>183</v>
      </c>
      <c r="C164" s="165"/>
      <c r="D164" s="164"/>
      <c r="E164" s="164"/>
      <c r="F164" s="164"/>
      <c r="G164" s="164"/>
      <c r="H164" s="164"/>
      <c r="I164" s="164"/>
      <c r="J164" s="164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6"/>
      <c r="IL164" s="6"/>
      <c r="IM164" s="6"/>
      <c r="IN164" s="6"/>
      <c r="IO164" s="6"/>
      <c r="IP164" s="6"/>
      <c r="IQ164" s="6"/>
      <c r="IR164" s="6"/>
      <c r="IS164" s="6"/>
      <c r="IT164" s="6"/>
      <c r="IU164" s="6"/>
      <c r="IV164" s="6"/>
    </row>
    <row r="165" spans="1:256" s="168" customFormat="1" ht="15">
      <c r="A165" s="93">
        <v>7</v>
      </c>
      <c r="B165" s="39" t="s">
        <v>184</v>
      </c>
      <c r="C165" s="103" t="s">
        <v>185</v>
      </c>
      <c r="D165" s="166"/>
      <c r="E165" s="166"/>
      <c r="F165" s="31">
        <v>18000</v>
      </c>
      <c r="G165" s="31"/>
      <c r="H165" s="31">
        <f aca="true" t="shared" si="12" ref="H165:H173">F165+G165</f>
        <v>18000</v>
      </c>
      <c r="I165" s="167">
        <v>18000</v>
      </c>
      <c r="J165" s="16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  <c r="IV165" s="6"/>
    </row>
    <row r="166" spans="1:256" s="168" customFormat="1" ht="15">
      <c r="A166" s="93">
        <v>8</v>
      </c>
      <c r="B166" s="39" t="s">
        <v>184</v>
      </c>
      <c r="C166" s="103" t="s">
        <v>185</v>
      </c>
      <c r="D166" s="167"/>
      <c r="E166" s="169"/>
      <c r="F166" s="31">
        <v>12000</v>
      </c>
      <c r="G166" s="31"/>
      <c r="H166" s="31">
        <f t="shared" si="12"/>
        <v>12000</v>
      </c>
      <c r="I166" s="167">
        <v>12000</v>
      </c>
      <c r="J166" s="16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  <c r="IV166" s="6"/>
    </row>
    <row r="167" spans="1:256" s="168" customFormat="1" ht="15">
      <c r="A167" s="93">
        <v>9</v>
      </c>
      <c r="B167" s="39" t="s">
        <v>186</v>
      </c>
      <c r="C167" s="103" t="s">
        <v>185</v>
      </c>
      <c r="D167" s="167"/>
      <c r="E167" s="169"/>
      <c r="F167" s="31">
        <v>45000</v>
      </c>
      <c r="G167" s="31"/>
      <c r="H167" s="31">
        <f t="shared" si="12"/>
        <v>45000</v>
      </c>
      <c r="I167" s="167">
        <v>45000</v>
      </c>
      <c r="J167" s="16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68" customFormat="1" ht="15">
      <c r="A168" s="93">
        <v>10</v>
      </c>
      <c r="B168" s="157" t="s">
        <v>187</v>
      </c>
      <c r="C168" s="103" t="s">
        <v>185</v>
      </c>
      <c r="D168" s="167"/>
      <c r="E168" s="169"/>
      <c r="F168" s="31">
        <v>10000</v>
      </c>
      <c r="G168" s="31"/>
      <c r="H168" s="31">
        <f t="shared" si="12"/>
        <v>10000</v>
      </c>
      <c r="I168" s="170">
        <v>10000</v>
      </c>
      <c r="J168" s="16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6"/>
      <c r="IL168" s="6"/>
      <c r="IM168" s="6"/>
      <c r="IN168" s="6"/>
      <c r="IO168" s="6"/>
      <c r="IP168" s="6"/>
      <c r="IQ168" s="6"/>
      <c r="IR168" s="6"/>
      <c r="IS168" s="6"/>
      <c r="IT168" s="6"/>
      <c r="IU168" s="6"/>
      <c r="IV168" s="6"/>
    </row>
    <row r="169" spans="1:256" s="168" customFormat="1" ht="15">
      <c r="A169" s="93">
        <v>11</v>
      </c>
      <c r="B169" s="157" t="s">
        <v>188</v>
      </c>
      <c r="C169" s="103" t="s">
        <v>185</v>
      </c>
      <c r="D169" s="167"/>
      <c r="E169" s="169"/>
      <c r="F169" s="31">
        <v>10000</v>
      </c>
      <c r="G169" s="31"/>
      <c r="H169" s="31">
        <f t="shared" si="12"/>
        <v>10000</v>
      </c>
      <c r="I169" s="170">
        <v>10000</v>
      </c>
      <c r="J169" s="16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6"/>
      <c r="IL169" s="6"/>
      <c r="IM169" s="6"/>
      <c r="IN169" s="6"/>
      <c r="IO169" s="6"/>
      <c r="IP169" s="6"/>
      <c r="IQ169" s="6"/>
      <c r="IR169" s="6"/>
      <c r="IS169" s="6"/>
      <c r="IT169" s="6"/>
      <c r="IU169" s="6"/>
      <c r="IV169" s="6"/>
    </row>
    <row r="170" spans="1:256" s="168" customFormat="1" ht="15">
      <c r="A170" s="93">
        <v>12</v>
      </c>
      <c r="B170" s="157" t="s">
        <v>189</v>
      </c>
      <c r="C170" s="103" t="s">
        <v>185</v>
      </c>
      <c r="D170" s="167"/>
      <c r="E170" s="169"/>
      <c r="F170" s="31">
        <v>10000</v>
      </c>
      <c r="G170" s="31"/>
      <c r="H170" s="31">
        <f t="shared" si="12"/>
        <v>10000</v>
      </c>
      <c r="I170" s="170">
        <v>10000</v>
      </c>
      <c r="J170" s="16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6"/>
      <c r="IL170" s="6"/>
      <c r="IM170" s="6"/>
      <c r="IN170" s="6"/>
      <c r="IO170" s="6"/>
      <c r="IP170" s="6"/>
      <c r="IQ170" s="6"/>
      <c r="IR170" s="6"/>
      <c r="IS170" s="6"/>
      <c r="IT170" s="6"/>
      <c r="IU170" s="6"/>
      <c r="IV170" s="6"/>
    </row>
    <row r="171" spans="1:256" s="168" customFormat="1" ht="15">
      <c r="A171" s="93">
        <v>13</v>
      </c>
      <c r="B171" s="157" t="s">
        <v>190</v>
      </c>
      <c r="C171" s="103" t="s">
        <v>185</v>
      </c>
      <c r="D171" s="167"/>
      <c r="E171" s="169"/>
      <c r="F171" s="31">
        <v>57000</v>
      </c>
      <c r="G171" s="31"/>
      <c r="H171" s="31">
        <f t="shared" si="12"/>
        <v>57000</v>
      </c>
      <c r="I171" s="170">
        <v>57000</v>
      </c>
      <c r="J171" s="16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168" customFormat="1" ht="15">
      <c r="A172" s="93">
        <v>14</v>
      </c>
      <c r="B172" s="157" t="s">
        <v>191</v>
      </c>
      <c r="C172" s="103" t="s">
        <v>185</v>
      </c>
      <c r="D172" s="167"/>
      <c r="E172" s="169"/>
      <c r="F172" s="31">
        <v>30000</v>
      </c>
      <c r="G172" s="31"/>
      <c r="H172" s="31">
        <f t="shared" si="12"/>
        <v>30000</v>
      </c>
      <c r="I172" s="170">
        <v>30000</v>
      </c>
      <c r="J172" s="16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  <c r="IR172" s="6"/>
      <c r="IS172" s="6"/>
      <c r="IT172" s="6"/>
      <c r="IU172" s="6"/>
      <c r="IV172" s="6"/>
    </row>
    <row r="173" spans="1:256" s="168" customFormat="1" ht="15">
      <c r="A173" s="93">
        <v>15</v>
      </c>
      <c r="B173" s="157" t="s">
        <v>192</v>
      </c>
      <c r="C173" s="103" t="s">
        <v>185</v>
      </c>
      <c r="D173" s="167"/>
      <c r="E173" s="169"/>
      <c r="F173" s="31">
        <v>15000</v>
      </c>
      <c r="G173" s="31"/>
      <c r="H173" s="31">
        <f t="shared" si="12"/>
        <v>15000</v>
      </c>
      <c r="I173" s="170">
        <v>15000</v>
      </c>
      <c r="J173" s="16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  <c r="IR173" s="6"/>
      <c r="IS173" s="6"/>
      <c r="IT173" s="6"/>
      <c r="IU173" s="6"/>
      <c r="IV173" s="6"/>
    </row>
    <row r="174" spans="1:256" s="168" customFormat="1" ht="15">
      <c r="A174" s="161"/>
      <c r="B174" s="161" t="s">
        <v>193</v>
      </c>
      <c r="C174" s="162"/>
      <c r="D174" s="161"/>
      <c r="E174" s="161"/>
      <c r="F174" s="171">
        <f>SUM(F165:F173)</f>
        <v>207000</v>
      </c>
      <c r="G174" s="171">
        <f>SUM(G165:G173)</f>
        <v>0</v>
      </c>
      <c r="H174" s="171">
        <f>SUM(H165:H173)</f>
        <v>207000</v>
      </c>
      <c r="I174" s="171">
        <f>SUM(I165:I173)</f>
        <v>207000</v>
      </c>
      <c r="J174" s="161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  <c r="IR174" s="6"/>
      <c r="IS174" s="6"/>
      <c r="IT174" s="6"/>
      <c r="IU174" s="6"/>
      <c r="IV174" s="6"/>
    </row>
    <row r="175" spans="1:256" s="168" customFormat="1" ht="15">
      <c r="A175" s="164"/>
      <c r="B175" s="164" t="s">
        <v>194</v>
      </c>
      <c r="C175" s="165"/>
      <c r="D175" s="164"/>
      <c r="E175" s="164"/>
      <c r="F175" s="172"/>
      <c r="G175" s="172"/>
      <c r="H175" s="172"/>
      <c r="I175" s="172"/>
      <c r="J175" s="164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  <c r="IR175" s="6"/>
      <c r="IS175" s="6"/>
      <c r="IT175" s="6"/>
      <c r="IU175" s="6"/>
      <c r="IV175" s="6"/>
    </row>
    <row r="176" spans="1:256" s="168" customFormat="1" ht="39">
      <c r="A176" s="103">
        <v>16</v>
      </c>
      <c r="B176" s="173" t="s">
        <v>195</v>
      </c>
      <c r="C176" s="103" t="s">
        <v>185</v>
      </c>
      <c r="D176" s="167"/>
      <c r="E176" s="169"/>
      <c r="F176" s="31">
        <v>12000</v>
      </c>
      <c r="G176" s="31"/>
      <c r="H176" s="31">
        <f aca="true" t="shared" si="13" ref="H176:H188">F176+G176</f>
        <v>12000</v>
      </c>
      <c r="I176" s="170">
        <v>12000</v>
      </c>
      <c r="J176" s="16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  <c r="IR176" s="6"/>
      <c r="IS176" s="6"/>
      <c r="IT176" s="6"/>
      <c r="IU176" s="6"/>
      <c r="IV176" s="6"/>
    </row>
    <row r="177" spans="1:256" s="168" customFormat="1" ht="26.25">
      <c r="A177" s="103">
        <v>17</v>
      </c>
      <c r="B177" s="173" t="s">
        <v>196</v>
      </c>
      <c r="C177" s="103" t="s">
        <v>185</v>
      </c>
      <c r="D177" s="167"/>
      <c r="E177" s="169"/>
      <c r="F177" s="31">
        <v>12000</v>
      </c>
      <c r="G177" s="31"/>
      <c r="H177" s="31">
        <f t="shared" si="13"/>
        <v>12000</v>
      </c>
      <c r="I177" s="170">
        <v>12000</v>
      </c>
      <c r="J177" s="16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68" customFormat="1" ht="15">
      <c r="A178" s="103">
        <v>18</v>
      </c>
      <c r="B178" s="173" t="s">
        <v>197</v>
      </c>
      <c r="C178" s="103" t="s">
        <v>185</v>
      </c>
      <c r="D178" s="167"/>
      <c r="E178" s="169"/>
      <c r="F178" s="31">
        <v>60000</v>
      </c>
      <c r="G178" s="31"/>
      <c r="H178" s="31">
        <f t="shared" si="13"/>
        <v>60000</v>
      </c>
      <c r="I178" s="170">
        <v>60000</v>
      </c>
      <c r="J178" s="16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6"/>
      <c r="IL178" s="6"/>
      <c r="IM178" s="6"/>
      <c r="IN178" s="6"/>
      <c r="IO178" s="6"/>
      <c r="IP178" s="6"/>
      <c r="IQ178" s="6"/>
      <c r="IR178" s="6"/>
      <c r="IS178" s="6"/>
      <c r="IT178" s="6"/>
      <c r="IU178" s="6"/>
      <c r="IV178" s="6"/>
    </row>
    <row r="179" spans="1:256" s="168" customFormat="1" ht="15">
      <c r="A179" s="103">
        <v>19</v>
      </c>
      <c r="B179" s="173" t="s">
        <v>198</v>
      </c>
      <c r="C179" s="103" t="s">
        <v>185</v>
      </c>
      <c r="D179" s="167"/>
      <c r="E179" s="169"/>
      <c r="F179" s="31">
        <v>8000</v>
      </c>
      <c r="G179" s="31"/>
      <c r="H179" s="31">
        <f t="shared" si="13"/>
        <v>8000</v>
      </c>
      <c r="I179" s="170">
        <v>8000</v>
      </c>
      <c r="J179" s="16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6"/>
      <c r="IL179" s="6"/>
      <c r="IM179" s="6"/>
      <c r="IN179" s="6"/>
      <c r="IO179" s="6"/>
      <c r="IP179" s="6"/>
      <c r="IQ179" s="6"/>
      <c r="IR179" s="6"/>
      <c r="IS179" s="6"/>
      <c r="IT179" s="6"/>
      <c r="IU179" s="6"/>
      <c r="IV179" s="6"/>
    </row>
    <row r="180" spans="1:256" s="168" customFormat="1" ht="26.25">
      <c r="A180" s="103">
        <v>20</v>
      </c>
      <c r="B180" s="173" t="s">
        <v>199</v>
      </c>
      <c r="C180" s="103" t="s">
        <v>185</v>
      </c>
      <c r="D180" s="167"/>
      <c r="E180" s="169"/>
      <c r="F180" s="31">
        <v>12000</v>
      </c>
      <c r="G180" s="31"/>
      <c r="H180" s="31">
        <f t="shared" si="13"/>
        <v>12000</v>
      </c>
      <c r="I180" s="170">
        <v>12000</v>
      </c>
      <c r="J180" s="16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6"/>
      <c r="IL180" s="6"/>
      <c r="IM180" s="6"/>
      <c r="IN180" s="6"/>
      <c r="IO180" s="6"/>
      <c r="IP180" s="6"/>
      <c r="IQ180" s="6"/>
      <c r="IR180" s="6"/>
      <c r="IS180" s="6"/>
      <c r="IT180" s="6"/>
      <c r="IU180" s="6"/>
      <c r="IV180" s="6"/>
    </row>
    <row r="181" spans="1:256" s="168" customFormat="1" ht="26.25">
      <c r="A181" s="103">
        <v>21</v>
      </c>
      <c r="B181" s="173" t="s">
        <v>200</v>
      </c>
      <c r="C181" s="103" t="s">
        <v>185</v>
      </c>
      <c r="D181" s="167"/>
      <c r="E181" s="169"/>
      <c r="F181" s="31">
        <v>12000</v>
      </c>
      <c r="G181" s="31"/>
      <c r="H181" s="31">
        <f t="shared" si="13"/>
        <v>12000</v>
      </c>
      <c r="I181" s="170">
        <v>12000</v>
      </c>
      <c r="J181" s="16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168" customFormat="1" ht="26.25">
      <c r="A182" s="103">
        <v>22</v>
      </c>
      <c r="B182" s="173" t="s">
        <v>201</v>
      </c>
      <c r="C182" s="103" t="s">
        <v>185</v>
      </c>
      <c r="D182" s="167"/>
      <c r="E182" s="169"/>
      <c r="F182" s="31">
        <v>5000</v>
      </c>
      <c r="G182" s="31"/>
      <c r="H182" s="31">
        <f t="shared" si="13"/>
        <v>5000</v>
      </c>
      <c r="I182" s="167">
        <v>5000</v>
      </c>
      <c r="J182" s="16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6"/>
      <c r="IL182" s="6"/>
      <c r="IM182" s="6"/>
      <c r="IN182" s="6"/>
      <c r="IO182" s="6"/>
      <c r="IP182" s="6"/>
      <c r="IQ182" s="6"/>
      <c r="IR182" s="6"/>
      <c r="IS182" s="6"/>
      <c r="IT182" s="6"/>
      <c r="IU182" s="6"/>
      <c r="IV182" s="6"/>
    </row>
    <row r="183" spans="1:256" s="168" customFormat="1" ht="26.25">
      <c r="A183" s="103">
        <v>23</v>
      </c>
      <c r="B183" s="173" t="s">
        <v>202</v>
      </c>
      <c r="C183" s="103" t="s">
        <v>185</v>
      </c>
      <c r="D183" s="167"/>
      <c r="E183" s="169"/>
      <c r="F183" s="31">
        <v>5000</v>
      </c>
      <c r="G183" s="31"/>
      <c r="H183" s="31">
        <f t="shared" si="13"/>
        <v>5000</v>
      </c>
      <c r="I183" s="167">
        <v>5000</v>
      </c>
      <c r="J183" s="16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6"/>
      <c r="IL183" s="6"/>
      <c r="IM183" s="6"/>
      <c r="IN183" s="6"/>
      <c r="IO183" s="6"/>
      <c r="IP183" s="6"/>
      <c r="IQ183" s="6"/>
      <c r="IR183" s="6"/>
      <c r="IS183" s="6"/>
      <c r="IT183" s="6"/>
      <c r="IU183" s="6"/>
      <c r="IV183" s="6"/>
    </row>
    <row r="184" spans="1:256" s="168" customFormat="1" ht="15">
      <c r="A184" s="103">
        <v>24</v>
      </c>
      <c r="B184" s="173" t="s">
        <v>203</v>
      </c>
      <c r="C184" s="103" t="s">
        <v>185</v>
      </c>
      <c r="D184" s="167"/>
      <c r="E184" s="169"/>
      <c r="F184" s="31">
        <v>15000</v>
      </c>
      <c r="G184" s="31"/>
      <c r="H184" s="31">
        <f t="shared" si="13"/>
        <v>15000</v>
      </c>
      <c r="I184" s="167">
        <v>15000</v>
      </c>
      <c r="J184" s="16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6"/>
      <c r="IL184" s="6"/>
      <c r="IM184" s="6"/>
      <c r="IN184" s="6"/>
      <c r="IO184" s="6"/>
      <c r="IP184" s="6"/>
      <c r="IQ184" s="6"/>
      <c r="IR184" s="6"/>
      <c r="IS184" s="6"/>
      <c r="IT184" s="6"/>
      <c r="IU184" s="6"/>
      <c r="IV184" s="6"/>
    </row>
    <row r="185" spans="1:256" s="168" customFormat="1" ht="26.25" customHeight="1">
      <c r="A185" s="103">
        <v>25</v>
      </c>
      <c r="B185" s="173" t="s">
        <v>204</v>
      </c>
      <c r="C185" s="103" t="s">
        <v>185</v>
      </c>
      <c r="D185" s="167"/>
      <c r="E185" s="169"/>
      <c r="F185" s="31">
        <v>21000</v>
      </c>
      <c r="G185" s="31"/>
      <c r="H185" s="31">
        <f t="shared" si="13"/>
        <v>21000</v>
      </c>
      <c r="I185" s="167">
        <v>21000</v>
      </c>
      <c r="J185" s="16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6"/>
      <c r="IL185" s="6"/>
      <c r="IM185" s="6"/>
      <c r="IN185" s="6"/>
      <c r="IO185" s="6"/>
      <c r="IP185" s="6"/>
      <c r="IQ185" s="6"/>
      <c r="IR185" s="6"/>
      <c r="IS185" s="6"/>
      <c r="IT185" s="6"/>
      <c r="IU185" s="6"/>
      <c r="IV185" s="6"/>
    </row>
    <row r="186" spans="1:256" s="168" customFormat="1" ht="26.25">
      <c r="A186" s="103">
        <v>26</v>
      </c>
      <c r="B186" s="173" t="s">
        <v>205</v>
      </c>
      <c r="C186" s="103" t="s">
        <v>185</v>
      </c>
      <c r="D186" s="167"/>
      <c r="E186" s="169"/>
      <c r="F186" s="31">
        <v>18000</v>
      </c>
      <c r="G186" s="31"/>
      <c r="H186" s="31">
        <f t="shared" si="13"/>
        <v>18000</v>
      </c>
      <c r="I186" s="167">
        <v>18000</v>
      </c>
      <c r="J186" s="16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56" s="168" customFormat="1" ht="15">
      <c r="A187" s="103">
        <v>27</v>
      </c>
      <c r="B187" s="173" t="s">
        <v>206</v>
      </c>
      <c r="C187" s="103" t="s">
        <v>185</v>
      </c>
      <c r="D187" s="167"/>
      <c r="E187" s="169"/>
      <c r="F187" s="31">
        <v>10000</v>
      </c>
      <c r="G187" s="31"/>
      <c r="H187" s="31">
        <f t="shared" si="13"/>
        <v>10000</v>
      </c>
      <c r="I187" s="167">
        <v>10000</v>
      </c>
      <c r="J187" s="16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6"/>
      <c r="IL187" s="6"/>
      <c r="IM187" s="6"/>
      <c r="IN187" s="6"/>
      <c r="IO187" s="6"/>
      <c r="IP187" s="6"/>
      <c r="IQ187" s="6"/>
      <c r="IR187" s="6"/>
      <c r="IS187" s="6"/>
      <c r="IT187" s="6"/>
      <c r="IU187" s="6"/>
      <c r="IV187" s="6"/>
    </row>
    <row r="188" spans="1:256" s="168" customFormat="1" ht="26.25">
      <c r="A188" s="103">
        <v>28</v>
      </c>
      <c r="B188" s="173" t="s">
        <v>207</v>
      </c>
      <c r="C188" s="103" t="s">
        <v>185</v>
      </c>
      <c r="D188" s="167"/>
      <c r="E188" s="169"/>
      <c r="F188" s="31">
        <v>12000</v>
      </c>
      <c r="G188" s="31"/>
      <c r="H188" s="31">
        <f t="shared" si="13"/>
        <v>12000</v>
      </c>
      <c r="I188" s="167">
        <v>12000</v>
      </c>
      <c r="J188" s="16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6"/>
      <c r="IL188" s="6"/>
      <c r="IM188" s="6"/>
      <c r="IN188" s="6"/>
      <c r="IO188" s="6"/>
      <c r="IP188" s="6"/>
      <c r="IQ188" s="6"/>
      <c r="IR188" s="6"/>
      <c r="IS188" s="6"/>
      <c r="IT188" s="6"/>
      <c r="IU188" s="6"/>
      <c r="IV188" s="6"/>
    </row>
    <row r="189" spans="1:256" s="168" customFormat="1" ht="15">
      <c r="A189" s="161"/>
      <c r="B189" s="161" t="s">
        <v>208</v>
      </c>
      <c r="C189" s="162"/>
      <c r="D189" s="161"/>
      <c r="E189" s="161"/>
      <c r="F189" s="163">
        <f>SUM(F176:F188)</f>
        <v>202000</v>
      </c>
      <c r="G189" s="163">
        <f>SUM(G176:G188)</f>
        <v>0</v>
      </c>
      <c r="H189" s="163">
        <f>SUM(H176:H188)</f>
        <v>202000</v>
      </c>
      <c r="I189" s="163">
        <f>SUM(I176:I188)</f>
        <v>202000</v>
      </c>
      <c r="J189" s="161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6"/>
      <c r="IL189" s="6"/>
      <c r="IM189" s="6"/>
      <c r="IN189" s="6"/>
      <c r="IO189" s="6"/>
      <c r="IP189" s="6"/>
      <c r="IQ189" s="6"/>
      <c r="IR189" s="6"/>
      <c r="IS189" s="6"/>
      <c r="IT189" s="6"/>
      <c r="IU189" s="6"/>
      <c r="IV189" s="6"/>
    </row>
    <row r="190" spans="1:10" ht="26.25">
      <c r="A190" s="174"/>
      <c r="B190" s="87" t="s">
        <v>209</v>
      </c>
      <c r="C190" s="88"/>
      <c r="D190" s="64">
        <f>SUM(D193:D193)</f>
        <v>539882</v>
      </c>
      <c r="E190" s="64">
        <f aca="true" t="shared" si="14" ref="E190:J190">SUM(E191:E193)</f>
        <v>0</v>
      </c>
      <c r="F190" s="64">
        <f t="shared" si="14"/>
        <v>110000</v>
      </c>
      <c r="G190" s="64">
        <f t="shared" si="14"/>
        <v>0</v>
      </c>
      <c r="H190" s="64">
        <f t="shared" si="14"/>
        <v>110000</v>
      </c>
      <c r="I190" s="64">
        <f t="shared" si="14"/>
        <v>110000</v>
      </c>
      <c r="J190" s="64">
        <f t="shared" si="14"/>
        <v>0</v>
      </c>
    </row>
    <row r="191" spans="1:10" ht="15">
      <c r="A191" s="175" t="s">
        <v>152</v>
      </c>
      <c r="B191" s="145" t="s">
        <v>210</v>
      </c>
      <c r="C191" s="176" t="s">
        <v>176</v>
      </c>
      <c r="D191" s="177"/>
      <c r="E191" s="65"/>
      <c r="F191" s="31">
        <v>88000</v>
      </c>
      <c r="G191" s="31"/>
      <c r="H191" s="31">
        <f>F191+G191</f>
        <v>88000</v>
      </c>
      <c r="I191" s="31">
        <v>88000</v>
      </c>
      <c r="J191" s="178"/>
    </row>
    <row r="192" spans="1:10" ht="15">
      <c r="A192" s="175" t="s">
        <v>156</v>
      </c>
      <c r="B192" s="85" t="s">
        <v>211</v>
      </c>
      <c r="C192" s="176" t="s">
        <v>185</v>
      </c>
      <c r="D192" s="177"/>
      <c r="E192" s="65"/>
      <c r="F192" s="31">
        <v>10000</v>
      </c>
      <c r="G192" s="31"/>
      <c r="H192" s="31">
        <f>F192+G192</f>
        <v>10000</v>
      </c>
      <c r="I192" s="31">
        <v>10000</v>
      </c>
      <c r="J192" s="178"/>
    </row>
    <row r="193" spans="1:256" s="183" customFormat="1" ht="15">
      <c r="A193" s="179">
        <v>4</v>
      </c>
      <c r="B193" s="85" t="s">
        <v>212</v>
      </c>
      <c r="C193" s="180" t="s">
        <v>185</v>
      </c>
      <c r="D193" s="181">
        <v>539882</v>
      </c>
      <c r="E193" s="182"/>
      <c r="F193" s="31">
        <v>12000</v>
      </c>
      <c r="G193" s="31"/>
      <c r="H193" s="31">
        <f>F193+G193</f>
        <v>12000</v>
      </c>
      <c r="I193" s="31">
        <v>12000</v>
      </c>
      <c r="J193" s="33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6"/>
      <c r="IL193" s="6"/>
      <c r="IM193" s="6"/>
      <c r="IN193" s="6"/>
      <c r="IO193" s="6"/>
      <c r="IP193" s="6"/>
      <c r="IQ193" s="6"/>
      <c r="IR193" s="6"/>
      <c r="IS193" s="6"/>
      <c r="IT193" s="6"/>
      <c r="IU193" s="6"/>
      <c r="IV193" s="6"/>
    </row>
    <row r="194" spans="1:10" ht="15">
      <c r="A194" s="184" t="s">
        <v>213</v>
      </c>
      <c r="B194" s="185" t="s">
        <v>214</v>
      </c>
      <c r="C194" s="186"/>
      <c r="D194" s="187"/>
      <c r="E194" s="64">
        <f>SUM(E195:E207)</f>
        <v>0</v>
      </c>
      <c r="F194" s="64">
        <f>SUM(F195:F207)</f>
        <v>59155000</v>
      </c>
      <c r="G194" s="64">
        <f>SUM(G195:G207)</f>
        <v>0</v>
      </c>
      <c r="H194" s="64">
        <f>SUM(H195:H207)</f>
        <v>59155000</v>
      </c>
      <c r="I194" s="64">
        <f>SUM(I195:I207)</f>
        <v>4055000</v>
      </c>
      <c r="J194" s="64">
        <f>SUM(J195:J207)</f>
        <v>55100000</v>
      </c>
    </row>
    <row r="195" spans="1:10" ht="33" customHeight="1">
      <c r="A195" s="36">
        <v>1</v>
      </c>
      <c r="B195" s="188" t="s">
        <v>215</v>
      </c>
      <c r="C195" s="28" t="s">
        <v>52</v>
      </c>
      <c r="D195" s="85"/>
      <c r="E195" s="189"/>
      <c r="F195" s="31">
        <v>105000</v>
      </c>
      <c r="G195" s="31"/>
      <c r="H195" s="31">
        <f aca="true" t="shared" si="15" ref="H195:H207">F195+G195</f>
        <v>105000</v>
      </c>
      <c r="I195" s="96">
        <v>105000</v>
      </c>
      <c r="J195" s="98"/>
    </row>
    <row r="196" spans="1:10" ht="15">
      <c r="A196" s="36">
        <v>2</v>
      </c>
      <c r="B196" s="188" t="s">
        <v>216</v>
      </c>
      <c r="C196" s="28" t="s">
        <v>52</v>
      </c>
      <c r="D196" s="85"/>
      <c r="E196" s="189"/>
      <c r="F196" s="31">
        <v>1300000</v>
      </c>
      <c r="G196" s="31"/>
      <c r="H196" s="31">
        <f t="shared" si="15"/>
        <v>1300000</v>
      </c>
      <c r="I196" s="96">
        <v>1300000</v>
      </c>
      <c r="J196" s="98"/>
    </row>
    <row r="197" spans="1:10" ht="15">
      <c r="A197" s="36">
        <v>3</v>
      </c>
      <c r="B197" s="188" t="s">
        <v>217</v>
      </c>
      <c r="C197" s="28" t="s">
        <v>52</v>
      </c>
      <c r="D197" s="85"/>
      <c r="E197" s="189"/>
      <c r="F197" s="31">
        <v>1700000</v>
      </c>
      <c r="G197" s="31"/>
      <c r="H197" s="31">
        <f t="shared" si="15"/>
        <v>1700000</v>
      </c>
      <c r="I197" s="96">
        <v>1700000</v>
      </c>
      <c r="J197" s="98"/>
    </row>
    <row r="198" spans="1:10" ht="15">
      <c r="A198" s="36">
        <v>4</v>
      </c>
      <c r="B198" s="188" t="s">
        <v>218</v>
      </c>
      <c r="C198" s="28" t="s">
        <v>52</v>
      </c>
      <c r="D198" s="85"/>
      <c r="E198" s="189"/>
      <c r="F198" s="31">
        <v>90000</v>
      </c>
      <c r="G198" s="31"/>
      <c r="H198" s="31">
        <f t="shared" si="15"/>
        <v>90000</v>
      </c>
      <c r="I198" s="96">
        <v>90000</v>
      </c>
      <c r="J198" s="98"/>
    </row>
    <row r="199" spans="1:10" ht="18.75" customHeight="1">
      <c r="A199" s="36">
        <v>5</v>
      </c>
      <c r="B199" s="188" t="s">
        <v>219</v>
      </c>
      <c r="C199" s="28" t="s">
        <v>52</v>
      </c>
      <c r="D199" s="85"/>
      <c r="E199" s="189"/>
      <c r="F199" s="31">
        <v>100000</v>
      </c>
      <c r="G199" s="31"/>
      <c r="H199" s="31">
        <f t="shared" si="15"/>
        <v>100000</v>
      </c>
      <c r="I199" s="96"/>
      <c r="J199" s="98">
        <v>100000</v>
      </c>
    </row>
    <row r="200" spans="1:10" ht="15">
      <c r="A200" s="36">
        <v>6</v>
      </c>
      <c r="B200" s="188" t="s">
        <v>220</v>
      </c>
      <c r="C200" s="28" t="s">
        <v>221</v>
      </c>
      <c r="D200" s="85"/>
      <c r="E200" s="190"/>
      <c r="F200" s="31">
        <v>50000</v>
      </c>
      <c r="G200" s="31"/>
      <c r="H200" s="31">
        <f t="shared" si="15"/>
        <v>50000</v>
      </c>
      <c r="I200" s="96">
        <v>50000</v>
      </c>
      <c r="J200" s="98"/>
    </row>
    <row r="201" spans="1:10" ht="26.25">
      <c r="A201" s="36">
        <v>7</v>
      </c>
      <c r="B201" s="188" t="s">
        <v>222</v>
      </c>
      <c r="C201" s="28" t="s">
        <v>52</v>
      </c>
      <c r="D201" s="85"/>
      <c r="E201" s="191"/>
      <c r="F201" s="31">
        <v>25000</v>
      </c>
      <c r="G201" s="31"/>
      <c r="H201" s="31">
        <f t="shared" si="15"/>
        <v>25000</v>
      </c>
      <c r="I201" s="96">
        <v>25000</v>
      </c>
      <c r="J201" s="98"/>
    </row>
    <row r="202" spans="1:10" s="6" customFormat="1" ht="26.25">
      <c r="A202" s="36">
        <v>8</v>
      </c>
      <c r="B202" s="188" t="s">
        <v>223</v>
      </c>
      <c r="C202" s="28" t="s">
        <v>52</v>
      </c>
      <c r="D202" s="85"/>
      <c r="E202" s="189"/>
      <c r="F202" s="31">
        <v>300000</v>
      </c>
      <c r="G202" s="31"/>
      <c r="H202" s="31">
        <f t="shared" si="15"/>
        <v>300000</v>
      </c>
      <c r="I202" s="96">
        <v>300000</v>
      </c>
      <c r="J202" s="98"/>
    </row>
    <row r="203" spans="1:10" s="6" customFormat="1" ht="26.25">
      <c r="A203" s="36">
        <v>9</v>
      </c>
      <c r="B203" s="188" t="s">
        <v>224</v>
      </c>
      <c r="C203" s="28" t="s">
        <v>52</v>
      </c>
      <c r="D203" s="85"/>
      <c r="E203" s="189"/>
      <c r="F203" s="31">
        <v>185000</v>
      </c>
      <c r="G203" s="31"/>
      <c r="H203" s="31">
        <f t="shared" si="15"/>
        <v>185000</v>
      </c>
      <c r="I203" s="96">
        <v>185000</v>
      </c>
      <c r="J203" s="98"/>
    </row>
    <row r="204" spans="1:10" s="6" customFormat="1" ht="26.25">
      <c r="A204" s="36">
        <v>10</v>
      </c>
      <c r="B204" s="188" t="s">
        <v>225</v>
      </c>
      <c r="C204" s="28" t="s">
        <v>52</v>
      </c>
      <c r="D204" s="85"/>
      <c r="E204" s="189"/>
      <c r="F204" s="31">
        <v>55000000</v>
      </c>
      <c r="G204" s="31"/>
      <c r="H204" s="31">
        <f t="shared" si="15"/>
        <v>55000000</v>
      </c>
      <c r="I204" s="96"/>
      <c r="J204" s="98">
        <v>55000000</v>
      </c>
    </row>
    <row r="205" spans="1:10" s="6" customFormat="1" ht="26.25">
      <c r="A205" s="36">
        <v>11</v>
      </c>
      <c r="B205" s="188" t="s">
        <v>226</v>
      </c>
      <c r="C205" s="28" t="s">
        <v>52</v>
      </c>
      <c r="D205" s="85"/>
      <c r="E205" s="189"/>
      <c r="F205" s="31">
        <v>45000</v>
      </c>
      <c r="G205" s="31"/>
      <c r="H205" s="31">
        <f t="shared" si="15"/>
        <v>45000</v>
      </c>
      <c r="I205" s="96">
        <v>45000</v>
      </c>
      <c r="J205" s="98"/>
    </row>
    <row r="206" spans="1:10" s="6" customFormat="1" ht="39">
      <c r="A206" s="36">
        <v>12</v>
      </c>
      <c r="B206" s="192" t="s">
        <v>227</v>
      </c>
      <c r="C206" s="193" t="s">
        <v>52</v>
      </c>
      <c r="D206" s="80"/>
      <c r="E206" s="189"/>
      <c r="F206" s="31">
        <v>230000</v>
      </c>
      <c r="G206" s="82"/>
      <c r="H206" s="31">
        <f t="shared" si="15"/>
        <v>230000</v>
      </c>
      <c r="I206" s="194">
        <v>230000</v>
      </c>
      <c r="J206" s="195"/>
    </row>
    <row r="207" spans="1:10" s="6" customFormat="1" ht="15">
      <c r="A207" s="36">
        <v>13</v>
      </c>
      <c r="B207" s="36" t="s">
        <v>228</v>
      </c>
      <c r="C207" s="28" t="s">
        <v>52</v>
      </c>
      <c r="D207" s="85"/>
      <c r="E207" s="85"/>
      <c r="F207" s="31">
        <v>25000</v>
      </c>
      <c r="G207" s="31"/>
      <c r="H207" s="31">
        <f t="shared" si="15"/>
        <v>25000</v>
      </c>
      <c r="I207" s="96">
        <v>25000</v>
      </c>
      <c r="J207" s="85"/>
    </row>
  </sheetData>
  <sheetProtection/>
  <autoFilter ref="A4:E207"/>
  <mergeCells count="8">
    <mergeCell ref="I2:J2"/>
    <mergeCell ref="G2:G3"/>
    <mergeCell ref="H2:H3"/>
    <mergeCell ref="A2:A3"/>
    <mergeCell ref="B2:B3"/>
    <mergeCell ref="C2:C3"/>
    <mergeCell ref="D2:D3"/>
    <mergeCell ref="F2:F3"/>
  </mergeCells>
  <printOptions horizontalCentered="1"/>
  <pageMargins left="0.1968503937007874" right="0.1968503937007874" top="1.1811023622047245" bottom="0.5118110236220472" header="0.31496062992125984" footer="0.31496062992125984"/>
  <pageSetup horizontalDpi="600" verticalDpi="600" orientation="portrait" paperSize="9" scale="85" r:id="rId1"/>
  <headerFooter>
    <oddHeader>&amp;L&amp;"-,Aldin"ROMÂNIA
JUDEŢUL MUREŞ
CONSILIUL JUDEŢEAN&amp;C&amp;"-,Aldin"
PROGRAM DE INVESTIŢII pe anul 2016&amp;R&amp;"-,Aldin"Anexa nr.7a la HCJM nr.____/____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2016-03-25T07:30:16Z</cp:lastPrinted>
  <dcterms:created xsi:type="dcterms:W3CDTF">2016-03-23T08:59:55Z</dcterms:created>
  <dcterms:modified xsi:type="dcterms:W3CDTF">2016-03-28T14:10:05Z</dcterms:modified>
  <cp:category/>
  <cp:version/>
  <cp:contentType/>
  <cp:contentStatus/>
</cp:coreProperties>
</file>