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050" activeTab="0"/>
  </bookViews>
  <sheets>
    <sheet name="anexa 1" sheetId="1" r:id="rId1"/>
    <sheet name="anexa 1-1" sheetId="2" r:id="rId2"/>
    <sheet name="anexa 1-2" sheetId="3" r:id="rId3"/>
  </sheets>
  <definedNames>
    <definedName name="_xlnm.Print_Titles" localSheetId="0">'anexa 1'!$8:$9</definedName>
    <definedName name="_xlnm.Print_Titles" localSheetId="1">'anexa 1-1'!$7:$8</definedName>
    <definedName name="_xlnm.Print_Titles" localSheetId="2">'anexa 1-2'!$8:$9</definedName>
  </definedNames>
  <calcPr fullCalcOnLoad="1"/>
</workbook>
</file>

<file path=xl/sharedStrings.xml><?xml version="1.0" encoding="utf-8"?>
<sst xmlns="http://schemas.openxmlformats.org/spreadsheetml/2006/main" count="1124" uniqueCount="222">
  <si>
    <t>Cote defalcate din impozitul pe venit</t>
  </si>
  <si>
    <t>- lei (RON) -</t>
  </si>
  <si>
    <t>ROMÂNIA</t>
  </si>
  <si>
    <t>JUDEŢUL MUREŞ</t>
  </si>
  <si>
    <t>CONSILIUL JUDEŢEAN</t>
  </si>
  <si>
    <t>Realizat</t>
  </si>
  <si>
    <t>D E N U M I R E A     I N D I C A T O R I L O R</t>
  </si>
  <si>
    <t>Cod indicator</t>
  </si>
  <si>
    <t>Taxe si tarife pentru eliberarea de licente si autorizatii de functionare</t>
  </si>
  <si>
    <t>Alte taxe pe utilizarea bunurilor, autorizarea utilizarii bunurilor sau pe desfasurare de activitati</t>
  </si>
  <si>
    <t>Alte venituri</t>
  </si>
  <si>
    <t>Venituri din valorificarea unor bunuri ale institutiilor publice</t>
  </si>
  <si>
    <t>Finantarea drepturilor acordate persoanelor cu handicap</t>
  </si>
  <si>
    <t>Prevederi anuale</t>
  </si>
  <si>
    <t>Prevederi trimestriale</t>
  </si>
  <si>
    <t>% col.3/col.2</t>
  </si>
  <si>
    <t>Anexa nr.1</t>
  </si>
  <si>
    <t>SECŢIUNEA DE FUNCŢIONARE</t>
  </si>
  <si>
    <t>SECŢIUNEA DE DEZVOLTARE</t>
  </si>
  <si>
    <t>Anexa nr.1/1</t>
  </si>
  <si>
    <t>Anexa nr.1/2</t>
  </si>
  <si>
    <t>TOTAL VENITURI (cod00.02+00.15+00.16+00.17+45.02)</t>
  </si>
  <si>
    <t>000102</t>
  </si>
  <si>
    <t>VENITURI PROPRII (00.02-11.02-37.02+00.15+00.16)</t>
  </si>
  <si>
    <t>4802</t>
  </si>
  <si>
    <t>I. VENITURI CURENTE (cod 00.03+00.12)</t>
  </si>
  <si>
    <t>0002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</si>
  <si>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</si>
  <si>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</si>
  <si>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</si>
  <si>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</si>
  <si>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</si>
  <si>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</si>
  <si>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</si>
  <si>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</si>
  <si>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</si>
  <si>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</si>
  <si>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</si>
  <si>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</si>
  <si>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</si>
  <si>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</si>
  <si>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</si>
  <si>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</si>
  <si>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</si>
  <si>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</si>
  <si>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</si>
  <si>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</si>
  <si>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</si>
  <si>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160203</t>
  </si>
  <si>
    <t>160250</t>
  </si>
  <si>
    <t>C. VENITURI NEFISCALE (cod 00.13+00.14)</t>
  </si>
  <si>
    <t>0012</t>
  </si>
  <si>
    <t>C1. VENITURI DIN PROPRIETATE (cod 30.02+31.02)</t>
  </si>
  <si>
    <t>0013</t>
  </si>
  <si>
    <t>Venituri din proprietate (cod 30.02.01+30.02.05+30.02.08+30.02.50)</t>
  </si>
  <si>
    <t>3002</t>
  </si>
  <si>
    <t>Venituri din concesiuni si inchirieri (cod 30.02.05.30)</t>
  </si>
  <si>
    <t>300205</t>
  </si>
  <si>
    <t>Alte venituri din concesiuni si inchirieri de catre institutiile publice</t>
  </si>
  <si>
    <t>30020530</t>
  </si>
  <si>
    <t>C2. VANZARI DE BUNURI SI SERVICII (cod 33.02+34.02+35.02+36.02+37.02)</t>
  </si>
  <si>
    <t>0014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</si>
  <si>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</si>
  <si>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</si>
  <si>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</si>
  <si>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</si>
  <si>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</si>
  <si>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</si>
  <si>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(cod36.02.01+36.02.05+36.02.06+36.02.07+36.02.11+36.02.14+36.02.22+36.02.23+36.02.50)</t>
  </si>
  <si>
    <t>3602</t>
  </si>
  <si>
    <t>360250</t>
  </si>
  <si>
    <t>II. VENITURI DIN CAPITAL (cod 39.02)</t>
  </si>
  <si>
    <t>0015</t>
  </si>
  <si>
    <t>Venituri din valorificarea unor bunuri (cod39.02.01+39.02.03+39.02.04+39.02.07+39.02.10)</t>
  </si>
  <si>
    <t>3902</t>
  </si>
  <si>
    <t>390201</t>
  </si>
  <si>
    <t>IV. SUBVENTII (cod 00.18)</t>
  </si>
  <si>
    <t>0017</t>
  </si>
  <si>
    <t>SUBVENTII DE LA ALTE NIVELE ALE ADMINISTRATIEI PUBLICE (cod 42.02+43.02)</t>
  </si>
  <si>
    <t>0018</t>
  </si>
  <si>
    <t>Subventii de la bugetul de stat (cod42.02.01+42.02.05+42.02.10+42.02.12 la 42.02.21+42.02.28+42.02.29+42.02.32 la 42.02.36+42.02.40 la 42.02.42+42.02.44 la 42.02.46+42.02.51+42.02.52+42.02.54+42.02.55+42.02.62 la 42.02.65)</t>
  </si>
  <si>
    <t>4202</t>
  </si>
  <si>
    <t>Subventii de la bugetul de stat catre bugetele locale necesare sustinerii derularii proiectelor finantate din fonduri externe nerambursabile (FEN) postaderare</t>
  </si>
  <si>
    <t>420220</t>
  </si>
  <si>
    <t>420221</t>
  </si>
  <si>
    <t>Subventii din bugetul de stat pentru finantarea camerelor agricole</t>
  </si>
  <si>
    <t>420244</t>
  </si>
  <si>
    <t>Sume primite de la UE/alti donatori in contul platilor efectuate si prefinantari (cod 45.02.01 la 45.02.05 +45.02.07+45.02.08+45.02.15 la 45.02.21)</t>
  </si>
  <si>
    <t>4502</t>
  </si>
  <si>
    <t>Fondul European de Dezvoltare Regionala (cod 45.02.01.01+45.02.01.02+45.02.01.03) *)</t>
  </si>
  <si>
    <t>450201</t>
  </si>
  <si>
    <t>Sume primite in contul platilor efectuate in anul curent</t>
  </si>
  <si>
    <t>45020101</t>
  </si>
  <si>
    <t>Sume primite in contul platilor efectuate in anii anteriori</t>
  </si>
  <si>
    <t>45020102</t>
  </si>
  <si>
    <t>Prefinantare</t>
  </si>
  <si>
    <t>45020103</t>
  </si>
  <si>
    <t>Fondul Social European (cod 45.02.02.01+45.02.02.02+45.02.02.03) *)</t>
  </si>
  <si>
    <t>450202</t>
  </si>
  <si>
    <t>45020202</t>
  </si>
  <si>
    <t>TOTAL CHELTUIELI (cod 50.02 + 59.02 + 63.02 + 70.02 + 74.02 + 79.02)</t>
  </si>
  <si>
    <t>4902</t>
  </si>
  <si>
    <t>TOTAL CHELTUIELI (SECTIUNEA DE FUNCTIONARE+SECTIUNEA DE DEZVOLTARE)</t>
  </si>
  <si>
    <t>SECTIUNEA DE FUNCTIONARE (cod 01+79+84)</t>
  </si>
  <si>
    <t>F</t>
  </si>
  <si>
    <t>CHELTUIELI CURENTE (cod 10+20+30+40+50+51SF+55SF+57+59)</t>
  </si>
  <si>
    <t>01F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</si>
  <si>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</si>
  <si>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</si>
  <si>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</si>
  <si>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</si>
  <si>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III DOBANZI (cod 30.01 la 30.03)</t>
  </si>
  <si>
    <t>30</t>
  </si>
  <si>
    <t>TITLUL VI TRANSFERURI INTRE UNITATI ALE ADMINISTRATIEI PUBLICE (cod 51.01)</t>
  </si>
  <si>
    <t>51F</t>
  </si>
  <si>
    <t>TITLUL VII ALTE TRANSFERURI (cod 55.01+ 55.02)</t>
  </si>
  <si>
    <t>55F</t>
  </si>
  <si>
    <t>5502</t>
  </si>
  <si>
    <t>TITLUL IX ASISTENTA SOCIALA (cod 57.02)</t>
  </si>
  <si>
    <t>57</t>
  </si>
  <si>
    <t>TITLUL X ALTE CHELTUIELI (cod 59.01 + 59.02 + 59.08 +59.11 +59.12 +59.15 +59.17 +59.20+59.22 +59.25 +59.30+59.35)</t>
  </si>
  <si>
    <t>59</t>
  </si>
  <si>
    <t>5902</t>
  </si>
  <si>
    <t>OPERATIUNI FINANCIARE (cod 80+81)</t>
  </si>
  <si>
    <t>79F</t>
  </si>
  <si>
    <t>TITLUL XVI RAMBURSARI DE CREDITE (cod 81.01+81.02)</t>
  </si>
  <si>
    <t>81F</t>
  </si>
  <si>
    <t>TITLUL XVII PLATI EFECTUATE IN ANII PRECEDENTI SI RECUPERATE IN ANUL CURENT(85.01)</t>
  </si>
  <si>
    <t>84F</t>
  </si>
  <si>
    <t>Plati efectuate in anii precedenti si recuperate in anul curent (cod 85.01.01)</t>
  </si>
  <si>
    <t>8501F</t>
  </si>
  <si>
    <t>Plati efectuate in anii precedenti si recuperate in anul curent în sectiunea de functionare a bugetului local</t>
  </si>
  <si>
    <t>850101</t>
  </si>
  <si>
    <t>SECTIUNEA DE DEZVOLTARE (cod 51+55+56+70+79+84)</t>
  </si>
  <si>
    <t>D</t>
  </si>
  <si>
    <t>TITLUL VI TRANSFERURI INTRE UNITATI ALE ADMINISTRATIEI PUBLICE (cod 51.02)</t>
  </si>
  <si>
    <t>51D</t>
  </si>
  <si>
    <t>5102</t>
  </si>
  <si>
    <t>TITLUL VII ALTE TRANSFERURI (cod 55.01)</t>
  </si>
  <si>
    <t>55D</t>
  </si>
  <si>
    <t>Titlul VIII Proiecte cu finantare din Fonduri externe nerambursabile (FEN) postaderare (cod 56.01 la 56.05+cod 56.07 + 56.08 + 56.15 la 56.18 +56.25+56.27+56.28)</t>
  </si>
  <si>
    <t>56</t>
  </si>
  <si>
    <t>CHELTUIELI DE CAPITAL (cod 71+72+75)</t>
  </si>
  <si>
    <t>70</t>
  </si>
  <si>
    <t>TITLUL XII ACTIVE NEFINANCIARE (cod 71.01 + 71.03)</t>
  </si>
  <si>
    <t>71</t>
  </si>
  <si>
    <t>TITLUL XVII PLATI EFECTUATE IN ANII PRECEDENTI SI RECUPERATE IN ANUL CURENT (85.01)</t>
  </si>
  <si>
    <t>84D</t>
  </si>
  <si>
    <t>Plati efectuate in anii precedenti si recuperate in anul curent (cod 85.01.02)</t>
  </si>
  <si>
    <t>8501D</t>
  </si>
  <si>
    <t>Plati efectuate in anii precedenti si recuperate in anul curent în sectiunea de dezvoltare a bugetului local</t>
  </si>
  <si>
    <t>850102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</si>
  <si>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</si>
  <si>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</si>
  <si>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</si>
  <si>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</si>
  <si>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</si>
  <si>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</si>
  <si>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Partea a II-a APARARE, ORDINE PUBLICA SI SIGURANTA NATIONALA (cod 60.02+61.02)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</si>
  <si>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</si>
  <si>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</si>
  <si>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</si>
  <si>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</si>
  <si>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</si>
  <si>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</si>
  <si>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</si>
  <si>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</si>
  <si>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</si>
  <si>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</si>
  <si>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</si>
  <si>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</si>
  <si>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</si>
  <si>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</si>
  <si>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</si>
  <si>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74.02.03+74.02.05+74.02.06)</t>
  </si>
  <si>
    <t>7402</t>
  </si>
  <si>
    <t>Partea a V-a ACTIUNI ECONOMICE (cod 80.02+81.02+83.02+84.02+87.02)</t>
  </si>
  <si>
    <t>7902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</si>
  <si>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</si>
  <si>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</si>
  <si>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</si>
  <si>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</si>
  <si>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</si>
  <si>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</si>
  <si>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Diverse venituri (cod 36.02.01+36.02.05+36.02.06+36.02.11+36.02.14+36.02.50)</t>
  </si>
  <si>
    <t>Subventii de la bugetul de stat (cod 42.02.21+42.02.28+42.02.32 la 42.02.36 +42.02.41 + 42.02.42+40.02.44 la 42.02.46+42.02.51+42.02.54+42.02.63+42.02.64)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</si>
  <si>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</si>
  <si>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</si>
  <si>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(00.02+00.15+00.17+40.02+45.02) - TOTAL</t>
  </si>
  <si>
    <t>Venituri din valorificarea unor bunuri ( cod 39.02.01+39.02.03+39.02.04+39.02.07+39.02.10)</t>
  </si>
  <si>
    <t>SUBVENTII DE LA ALTE NIVELE ALE ADMINISTRATIEI PUBLICE (cod 42.02)</t>
  </si>
  <si>
    <t>Subventii de la bugetul de stat (cod 42.02.01+42.02.05+42.02.10+42.02.12 la 42.02.20+42.02.29+42.02.40+42.02.51+42.02.52+42.02.55+42.02.62+42.02.63+42.02.65)</t>
  </si>
  <si>
    <t>Sume primite în contul platilor efectuate în anul curent</t>
  </si>
  <si>
    <t>Sume primite în contul platilor efectuate în anii anteriori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</si>
  <si>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</si>
  <si>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</si>
  <si>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</si>
  <si>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Transporturi (cod 84.02.03+84.02.06+84.02.50)</t>
  </si>
  <si>
    <t>Agricultura</t>
  </si>
  <si>
    <t>II. VENITURI DIN CAPITAL (cod 39.02+40.02)</t>
  </si>
  <si>
    <t>Subvenții de la alte administrații (cod 43.02.20)</t>
  </si>
  <si>
    <t>Alte subvenții primite de la administrația centrală pentru finanțare</t>
  </si>
  <si>
    <t>TITLUL XIII ACTIVE FINANCIARE (cod 72.01)</t>
  </si>
  <si>
    <t>72</t>
  </si>
  <si>
    <t>Transferuri voluntare, altele decat subventiile (cod 37.02.04+37.02.05)</t>
  </si>
  <si>
    <t>Varsaminte din sectiunea de functionare</t>
  </si>
  <si>
    <t>3702</t>
  </si>
  <si>
    <t>370204</t>
  </si>
  <si>
    <t>Transferuri voluntare, altele decat subventiile (cod 37.02.01+37.02.03+37.02.50)</t>
  </si>
  <si>
    <t>Varsaminte din sectiunea de functionare pentru finantarea sectiunii de dezvoltare a bugetului local (cu semnul minus)</t>
  </si>
  <si>
    <t>370203</t>
  </si>
  <si>
    <t>Sume defalcate din taxa pe valoarea adaugata pentru drumuri</t>
  </si>
  <si>
    <t>110205</t>
  </si>
  <si>
    <t>Venituri din prestari de servicii si alte activitati (cod.33.02.08-33.02.10+33.02.28)</t>
  </si>
  <si>
    <t>Venituri din recuperarea cheltuielilor de judecata, imputatii si despagubiri</t>
  </si>
  <si>
    <t>Realizat la 27 noiembrie 2015</t>
  </si>
  <si>
    <t>Preliminat 2015</t>
  </si>
  <si>
    <t>EXECUŢIA PRELIMINATĂ A BUGETULUI CONSILIULUI JUDEŢEAN MUREŞ PE 2015</t>
  </si>
  <si>
    <t>Venituri din prestari de servicii si alte activitati (cod 33.02.08 + 33.02.10 + 33.02.12 + 33.02.24 +33.02.27+33.02.28+33.02.50)</t>
  </si>
  <si>
    <t>3302</t>
  </si>
  <si>
    <t>330228</t>
  </si>
  <si>
    <t>% col.2/col.1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</si>
</sst>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8"/>
      <name val="Arial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49" applyFont="1" applyFill="1" applyAlignment="1">
      <alignment wrapText="1"/>
      <protection/>
    </xf>
    <xf numFmtId="0" fontId="2" fillId="0" borderId="0" xfId="49" applyFont="1" applyFill="1" applyAlignment="1">
      <alignment horizontal="left" vertical="center"/>
      <protection/>
    </xf>
    <xf numFmtId="0" fontId="2" fillId="0" borderId="0" xfId="49" applyFont="1" applyFill="1" applyAlignment="1">
      <alignment horizontal="left" wrapText="1"/>
      <protection/>
    </xf>
    <xf numFmtId="0" fontId="2" fillId="0" borderId="0" xfId="50" applyFont="1" applyFill="1" applyBorder="1" applyAlignment="1">
      <alignment vertical="center" wrapText="1"/>
      <protection/>
    </xf>
    <xf numFmtId="0" fontId="2" fillId="0" borderId="0" xfId="49" applyFont="1" applyFill="1" applyAlignment="1">
      <alignment horizontal="left" vertical="top" wrapText="1"/>
      <protection/>
    </xf>
    <xf numFmtId="0" fontId="2" fillId="33" borderId="10" xfId="49" applyFont="1" applyFill="1" applyBorder="1" applyAlignment="1">
      <alignment horizontal="center" vertical="center" wrapText="1"/>
      <protection/>
    </xf>
    <xf numFmtId="1" fontId="2" fillId="33" borderId="10" xfId="48" applyNumberFormat="1" applyFont="1" applyFill="1" applyBorder="1" applyAlignment="1">
      <alignment horizontal="center" vertical="center" wrapText="1"/>
      <protection/>
    </xf>
    <xf numFmtId="16" fontId="3" fillId="0" borderId="10" xfId="49" applyNumberFormat="1" applyFont="1" applyFill="1" applyBorder="1" applyAlignment="1" quotePrefix="1">
      <alignment horizontal="left"/>
      <protection/>
    </xf>
    <xf numFmtId="3" fontId="3" fillId="0" borderId="10" xfId="49" applyNumberFormat="1" applyFont="1" applyFill="1" applyBorder="1" applyAlignment="1">
      <alignment horizontal="right"/>
      <protection/>
    </xf>
    <xf numFmtId="0" fontId="3" fillId="0" borderId="10" xfId="49" applyFont="1" applyFill="1" applyBorder="1" applyAlignment="1">
      <alignment horizontal="left"/>
      <protection/>
    </xf>
    <xf numFmtId="0" fontId="3" fillId="0" borderId="10" xfId="49" applyFont="1" applyFill="1" applyBorder="1" applyAlignment="1" quotePrefix="1">
      <alignment horizontal="left"/>
      <protection/>
    </xf>
    <xf numFmtId="0" fontId="3" fillId="0" borderId="10" xfId="49" applyFont="1" applyFill="1" applyBorder="1" applyAlignment="1" quotePrefix="1">
      <alignment/>
      <protection/>
    </xf>
    <xf numFmtId="0" fontId="3" fillId="0" borderId="10" xfId="0" applyFont="1" applyFill="1" applyBorder="1" applyAlignment="1">
      <alignment horizontal="left" wrapText="1"/>
    </xf>
    <xf numFmtId="0" fontId="3" fillId="0" borderId="10" xfId="49" applyFont="1" applyFill="1" applyBorder="1" applyAlignment="1">
      <alignment/>
      <protection/>
    </xf>
    <xf numFmtId="3" fontId="3" fillId="0" borderId="10" xfId="0" applyNumberFormat="1" applyFont="1" applyFill="1" applyBorder="1" applyAlignment="1">
      <alignment horizontal="left" wrapText="1"/>
    </xf>
    <xf numFmtId="0" fontId="3" fillId="0" borderId="10" xfId="49" applyFont="1" applyFill="1" applyBorder="1" applyAlignment="1">
      <alignment horizontal="left" wrapText="1"/>
      <protection/>
    </xf>
    <xf numFmtId="14" fontId="3" fillId="0" borderId="10" xfId="49" applyNumberFormat="1" applyFont="1" applyFill="1" applyBorder="1" applyAlignment="1" quotePrefix="1">
      <alignment horizontal="left"/>
      <protection/>
    </xf>
    <xf numFmtId="16" fontId="3" fillId="0" borderId="10" xfId="49" applyNumberFormat="1" applyFont="1" applyFill="1" applyBorder="1" applyAlignment="1">
      <alignment horizontal="left"/>
      <protection/>
    </xf>
    <xf numFmtId="0" fontId="3" fillId="0" borderId="0" xfId="49" applyFont="1" applyFill="1" applyAlignment="1">
      <alignment wrapText="1"/>
      <protection/>
    </xf>
    <xf numFmtId="0" fontId="3" fillId="0" borderId="0" xfId="49" applyFont="1" applyFill="1" applyAlignment="1">
      <alignment horizontal="left" vertical="center"/>
      <protection/>
    </xf>
    <xf numFmtId="16" fontId="3" fillId="0" borderId="11" xfId="49" applyNumberFormat="1" applyFont="1" applyFill="1" applyBorder="1" applyAlignment="1" quotePrefix="1">
      <alignment horizontal="left"/>
      <protection/>
    </xf>
    <xf numFmtId="0" fontId="3" fillId="0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10" xfId="49" applyFont="1" applyFill="1" applyBorder="1" applyAlignment="1">
      <alignment wrapText="1"/>
      <protection/>
    </xf>
    <xf numFmtId="0" fontId="3" fillId="0" borderId="10" xfId="49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0" fontId="2" fillId="33" borderId="11" xfId="49" applyFont="1" applyFill="1" applyBorder="1" applyAlignment="1">
      <alignment horizontal="center" vertical="center" wrapText="1"/>
      <protection/>
    </xf>
    <xf numFmtId="10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10" xfId="49" applyFont="1" applyFill="1" applyBorder="1" applyAlignment="1">
      <alignment horizontal="left" vertical="center" wrapText="1"/>
      <protection/>
    </xf>
    <xf numFmtId="3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9" fontId="3" fillId="0" borderId="10" xfId="49" applyNumberFormat="1" applyFont="1" applyFill="1" applyBorder="1" applyAlignment="1" quotePrefix="1">
      <alignment horizontal="left"/>
      <protection/>
    </xf>
    <xf numFmtId="0" fontId="2" fillId="0" borderId="0" xfId="49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mach03" xfId="48"/>
    <cellStyle name="Normal_Machete buget 99" xfId="49"/>
    <cellStyle name="Normal_VAC 1b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129</xdr:row>
      <xdr:rowOff>0</xdr:rowOff>
    </xdr:from>
    <xdr:to>
      <xdr:col>1</xdr:col>
      <xdr:colOff>19050</xdr:colOff>
      <xdr:row>129</xdr:row>
      <xdr:rowOff>0</xdr:rowOff>
    </xdr:to>
    <xdr:sp>
      <xdr:nvSpPr>
        <xdr:cNvPr id="1" name="AutoShape 5"/>
        <xdr:cNvSpPr>
          <a:spLocks/>
        </xdr:cNvSpPr>
      </xdr:nvSpPr>
      <xdr:spPr>
        <a:xfrm>
          <a:off x="4972050" y="27041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19050</xdr:colOff>
      <xdr:row>129</xdr:row>
      <xdr:rowOff>0</xdr:rowOff>
    </xdr:to>
    <xdr:sp>
      <xdr:nvSpPr>
        <xdr:cNvPr id="2" name="AutoShape 14"/>
        <xdr:cNvSpPr>
          <a:spLocks/>
        </xdr:cNvSpPr>
      </xdr:nvSpPr>
      <xdr:spPr>
        <a:xfrm>
          <a:off x="4972050" y="27041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19050</xdr:colOff>
      <xdr:row>129</xdr:row>
      <xdr:rowOff>0</xdr:rowOff>
    </xdr:to>
    <xdr:sp>
      <xdr:nvSpPr>
        <xdr:cNvPr id="3" name="AutoShape 14"/>
        <xdr:cNvSpPr>
          <a:spLocks/>
        </xdr:cNvSpPr>
      </xdr:nvSpPr>
      <xdr:spPr>
        <a:xfrm>
          <a:off x="4972050" y="27041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19050</xdr:colOff>
      <xdr:row>130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4972050" y="273653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tabSelected="1" zoomScalePageLayoutView="0" workbookViewId="0" topLeftCell="A22">
      <selection activeCell="F25" sqref="F25:F321"/>
    </sheetView>
  </sheetViews>
  <sheetFormatPr defaultColWidth="9.140625" defaultRowHeight="12.75"/>
  <cols>
    <col min="1" max="1" width="74.57421875" style="24" customWidth="1"/>
    <col min="2" max="2" width="10.7109375" style="25" customWidth="1"/>
    <col min="3" max="3" width="11.28125" style="2" customWidth="1"/>
    <col min="4" max="4" width="12.8515625" style="2" customWidth="1"/>
    <col min="5" max="5" width="11.57421875" style="2" customWidth="1"/>
    <col min="6" max="6" width="14.00390625" style="2" bestFit="1" customWidth="1"/>
    <col min="7" max="7" width="11.7109375" style="2" bestFit="1" customWidth="1"/>
    <col min="8" max="8" width="10.7109375" style="2" bestFit="1" customWidth="1"/>
    <col min="9" max="9" width="9.7109375" style="2" bestFit="1" customWidth="1"/>
    <col min="10" max="16384" width="9.140625" style="2" customWidth="1"/>
  </cols>
  <sheetData>
    <row r="1" spans="1:6" s="1" customFormat="1" ht="12.75">
      <c r="A1" s="6" t="s">
        <v>2</v>
      </c>
      <c r="B1" s="7"/>
      <c r="F1" s="3" t="s">
        <v>16</v>
      </c>
    </row>
    <row r="2" spans="1:2" s="1" customFormat="1" ht="12.75">
      <c r="A2" s="8" t="s">
        <v>3</v>
      </c>
      <c r="B2" s="7"/>
    </row>
    <row r="3" spans="1:2" s="1" customFormat="1" ht="12.75">
      <c r="A3" s="9" t="s">
        <v>4</v>
      </c>
      <c r="B3" s="7"/>
    </row>
    <row r="4" s="1" customFormat="1" ht="12.75">
      <c r="A4" s="5"/>
    </row>
    <row r="5" spans="1:6" s="1" customFormat="1" ht="12.75">
      <c r="A5" s="41" t="s">
        <v>217</v>
      </c>
      <c r="B5" s="41"/>
      <c r="C5" s="41"/>
      <c r="D5" s="41"/>
      <c r="E5" s="41"/>
      <c r="F5" s="41"/>
    </row>
    <row r="6" spans="1:5" s="1" customFormat="1" ht="12.75">
      <c r="A6" s="40"/>
      <c r="B6" s="40"/>
      <c r="C6" s="40"/>
      <c r="D6" s="40"/>
      <c r="E6" s="40"/>
    </row>
    <row r="7" spans="1:6" s="1" customFormat="1" ht="12.75">
      <c r="A7" s="10"/>
      <c r="B7" s="7"/>
      <c r="C7" s="4"/>
      <c r="D7" s="4"/>
      <c r="F7" s="4" t="s">
        <v>1</v>
      </c>
    </row>
    <row r="8" spans="1:6" ht="51">
      <c r="A8" s="11" t="s">
        <v>6</v>
      </c>
      <c r="B8" s="11" t="s">
        <v>7</v>
      </c>
      <c r="C8" s="12" t="s">
        <v>13</v>
      </c>
      <c r="D8" s="12" t="s">
        <v>215</v>
      </c>
      <c r="E8" s="12" t="s">
        <v>216</v>
      </c>
      <c r="F8" s="12" t="s">
        <v>221</v>
      </c>
    </row>
    <row r="9" spans="1:6" ht="12.75">
      <c r="A9" s="32"/>
      <c r="B9" s="32"/>
      <c r="C9" s="12">
        <v>1</v>
      </c>
      <c r="D9" s="12">
        <v>2</v>
      </c>
      <c r="E9" s="12">
        <v>3</v>
      </c>
      <c r="F9" s="12">
        <v>4</v>
      </c>
    </row>
    <row r="10" spans="1:7" s="28" customFormat="1" ht="12.75">
      <c r="A10" s="27" t="s">
        <v>21</v>
      </c>
      <c r="B10" s="26" t="s">
        <v>22</v>
      </c>
      <c r="C10" s="14">
        <f>C16+C20+C24+C29+C35+C38+C41+C45+C51+C33+C49</f>
        <v>294334000</v>
      </c>
      <c r="D10" s="14">
        <f>D16+D20+D24+D29+D35+D38+D41+D45+D51+D33+D49</f>
        <v>242707356</v>
      </c>
      <c r="E10" s="14">
        <f>E16+E20+E24+E29+E35+E38+E41+E45+E51+E33+E49</f>
        <v>278479280.7272727</v>
      </c>
      <c r="F10" s="33">
        <f>D10/C10</f>
        <v>0.8245984357906324</v>
      </c>
      <c r="G10" s="35"/>
    </row>
    <row r="11" spans="1:8" s="28" customFormat="1" ht="12.75">
      <c r="A11" s="18" t="s">
        <v>23</v>
      </c>
      <c r="B11" s="15" t="s">
        <v>24</v>
      </c>
      <c r="C11" s="14">
        <f>C12-C20+C40</f>
        <v>5057000</v>
      </c>
      <c r="D11" s="14">
        <f>D12-D20+D40</f>
        <v>4790771</v>
      </c>
      <c r="E11" s="14">
        <f>E12-E20+E40</f>
        <v>5221452.090909094</v>
      </c>
      <c r="F11" s="33">
        <f aca="true" t="shared" si="0" ref="F11:F71">D11/C11</f>
        <v>0.9473543602926636</v>
      </c>
      <c r="G11" s="35"/>
      <c r="H11" s="35"/>
    </row>
    <row r="12" spans="1:7" s="28" customFormat="1" ht="12.75">
      <c r="A12" s="18" t="s">
        <v>25</v>
      </c>
      <c r="B12" s="16" t="s">
        <v>26</v>
      </c>
      <c r="C12" s="14">
        <f>C13+C27</f>
        <v>109352000</v>
      </c>
      <c r="D12" s="14">
        <f>D13+D27</f>
        <v>88280497</v>
      </c>
      <c r="E12" s="14">
        <f>E13+E27</f>
        <v>109515388.0909091</v>
      </c>
      <c r="F12" s="33">
        <f t="shared" si="0"/>
        <v>0.8073057374350721</v>
      </c>
      <c r="G12" s="35"/>
    </row>
    <row r="13" spans="1:6" s="28" customFormat="1" ht="12.75">
      <c r="A13" s="18" t="s">
        <v>27</v>
      </c>
      <c r="B13" s="16" t="s">
        <v>28</v>
      </c>
      <c r="C13" s="14">
        <f>C19</f>
        <v>106495000</v>
      </c>
      <c r="D13" s="14">
        <f>D19</f>
        <v>85791793</v>
      </c>
      <c r="E13" s="14">
        <f>E19</f>
        <v>106805185.0909091</v>
      </c>
      <c r="F13" s="33">
        <f t="shared" si="0"/>
        <v>0.8055945631250293</v>
      </c>
    </row>
    <row r="14" spans="1:6" s="28" customFormat="1" ht="12.75">
      <c r="A14" s="18" t="s">
        <v>29</v>
      </c>
      <c r="B14" s="16" t="s">
        <v>30</v>
      </c>
      <c r="C14" s="14">
        <f aca="true" t="shared" si="1" ref="C14:E15">C15</f>
        <v>88987000</v>
      </c>
      <c r="D14" s="14">
        <f t="shared" si="1"/>
        <v>81640699</v>
      </c>
      <c r="E14" s="14">
        <f t="shared" si="1"/>
        <v>89579215.27272727</v>
      </c>
      <c r="F14" s="33">
        <f t="shared" si="0"/>
        <v>0.9174452335734433</v>
      </c>
    </row>
    <row r="15" spans="1:6" s="28" customFormat="1" ht="25.5">
      <c r="A15" s="18" t="s">
        <v>31</v>
      </c>
      <c r="B15" s="17" t="s">
        <v>32</v>
      </c>
      <c r="C15" s="14">
        <f t="shared" si="1"/>
        <v>88987000</v>
      </c>
      <c r="D15" s="14">
        <f t="shared" si="1"/>
        <v>81640699</v>
      </c>
      <c r="E15" s="14">
        <f t="shared" si="1"/>
        <v>89579215.27272727</v>
      </c>
      <c r="F15" s="33">
        <f t="shared" si="0"/>
        <v>0.9174452335734433</v>
      </c>
    </row>
    <row r="16" spans="1:6" s="28" customFormat="1" ht="12.75">
      <c r="A16" s="18" t="s">
        <v>33</v>
      </c>
      <c r="B16" s="19" t="s">
        <v>34</v>
      </c>
      <c r="C16" s="14">
        <f>C17+C18</f>
        <v>88987000</v>
      </c>
      <c r="D16" s="14">
        <f>D17+D18</f>
        <v>81640699</v>
      </c>
      <c r="E16" s="14">
        <f>E17+E18</f>
        <v>89579215.27272727</v>
      </c>
      <c r="F16" s="33">
        <f t="shared" si="0"/>
        <v>0.9174452335734433</v>
      </c>
    </row>
    <row r="17" spans="1:6" s="28" customFormat="1" ht="12.75">
      <c r="A17" s="18" t="s">
        <v>0</v>
      </c>
      <c r="B17" s="13" t="s">
        <v>35</v>
      </c>
      <c r="C17" s="14">
        <f aca="true" t="shared" si="2" ref="C17:E18">C91</f>
        <v>58770000</v>
      </c>
      <c r="D17" s="14">
        <f t="shared" si="2"/>
        <v>54415364</v>
      </c>
      <c r="E17" s="14">
        <f t="shared" si="2"/>
        <v>59362215.272727266</v>
      </c>
      <c r="F17" s="33">
        <f t="shared" si="0"/>
        <v>0.925903760421984</v>
      </c>
    </row>
    <row r="18" spans="1:6" s="28" customFormat="1" ht="25.5">
      <c r="A18" s="18" t="s">
        <v>36</v>
      </c>
      <c r="B18" s="13" t="s">
        <v>37</v>
      </c>
      <c r="C18" s="14">
        <f t="shared" si="2"/>
        <v>30217000</v>
      </c>
      <c r="D18" s="14">
        <f t="shared" si="2"/>
        <v>27225335</v>
      </c>
      <c r="E18" s="14">
        <f t="shared" si="2"/>
        <v>30217000</v>
      </c>
      <c r="F18" s="33">
        <f t="shared" si="0"/>
        <v>0.9009939769004203</v>
      </c>
    </row>
    <row r="19" spans="1:6" s="28" customFormat="1" ht="12.75">
      <c r="A19" s="21" t="s">
        <v>38</v>
      </c>
      <c r="B19" s="16" t="s">
        <v>39</v>
      </c>
      <c r="C19" s="14">
        <f>C20+C24</f>
        <v>106495000</v>
      </c>
      <c r="D19" s="14">
        <f>D20+D24</f>
        <v>85791793</v>
      </c>
      <c r="E19" s="14">
        <f>E20+E24</f>
        <v>106805185.0909091</v>
      </c>
      <c r="F19" s="33">
        <f t="shared" si="0"/>
        <v>0.8055945631250293</v>
      </c>
    </row>
    <row r="20" spans="1:6" s="28" customFormat="1" ht="12.75">
      <c r="A20" s="21" t="s">
        <v>40</v>
      </c>
      <c r="B20" s="16" t="s">
        <v>41</v>
      </c>
      <c r="C20" s="14">
        <f>C21+C23+C22</f>
        <v>104295000</v>
      </c>
      <c r="D20" s="14">
        <f>D21+D23+D22</f>
        <v>83490790</v>
      </c>
      <c r="E20" s="14">
        <f>E21+E23+E22</f>
        <v>104295000</v>
      </c>
      <c r="F20" s="33">
        <f t="shared" si="0"/>
        <v>0.8005253367850808</v>
      </c>
    </row>
    <row r="21" spans="1:6" s="28" customFormat="1" ht="25.5">
      <c r="A21" s="21" t="s">
        <v>42</v>
      </c>
      <c r="B21" s="16" t="s">
        <v>43</v>
      </c>
      <c r="C21" s="14">
        <f aca="true" t="shared" si="3" ref="C21:E23">C95</f>
        <v>77370000</v>
      </c>
      <c r="D21" s="14">
        <f t="shared" si="3"/>
        <v>67995000</v>
      </c>
      <c r="E21" s="14">
        <f t="shared" si="3"/>
        <v>77370000</v>
      </c>
      <c r="F21" s="33">
        <f t="shared" si="0"/>
        <v>0.8788290034897247</v>
      </c>
    </row>
    <row r="22" spans="1:6" ht="12.75">
      <c r="A22" s="29" t="s">
        <v>211</v>
      </c>
      <c r="B22" s="30" t="s">
        <v>212</v>
      </c>
      <c r="C22" s="31">
        <f t="shared" si="3"/>
        <v>7103000</v>
      </c>
      <c r="D22" s="31">
        <f t="shared" si="3"/>
        <v>2000000</v>
      </c>
      <c r="E22" s="31">
        <f t="shared" si="3"/>
        <v>7103000</v>
      </c>
      <c r="F22" s="33">
        <f t="shared" si="0"/>
        <v>0.2815711671124877</v>
      </c>
    </row>
    <row r="23" spans="1:6" s="28" customFormat="1" ht="12.75">
      <c r="A23" s="20" t="s">
        <v>44</v>
      </c>
      <c r="B23" s="13" t="s">
        <v>45</v>
      </c>
      <c r="C23" s="14">
        <f t="shared" si="3"/>
        <v>19822000</v>
      </c>
      <c r="D23" s="14">
        <f t="shared" si="3"/>
        <v>13495790</v>
      </c>
      <c r="E23" s="14">
        <f t="shared" si="3"/>
        <v>19822000</v>
      </c>
      <c r="F23" s="33">
        <f t="shared" si="0"/>
        <v>0.6808490566037736</v>
      </c>
    </row>
    <row r="24" spans="1:6" s="28" customFormat="1" ht="25.5">
      <c r="A24" s="18" t="s">
        <v>46</v>
      </c>
      <c r="B24" s="13" t="s">
        <v>47</v>
      </c>
      <c r="C24" s="14">
        <f>C25+C26</f>
        <v>2200000</v>
      </c>
      <c r="D24" s="14">
        <f>D25+D26</f>
        <v>2301003</v>
      </c>
      <c r="E24" s="14">
        <f>E25+E26</f>
        <v>2510185.090909091</v>
      </c>
      <c r="F24" s="33">
        <f t="shared" si="0"/>
        <v>1.0459104545454545</v>
      </c>
    </row>
    <row r="25" spans="1:6" s="28" customFormat="1" ht="12.75">
      <c r="A25" s="18" t="s">
        <v>8</v>
      </c>
      <c r="B25" s="19" t="s">
        <v>48</v>
      </c>
      <c r="C25" s="14">
        <f aca="true" t="shared" si="4" ref="C25:E26">C99</f>
        <v>0</v>
      </c>
      <c r="D25" s="14">
        <f t="shared" si="4"/>
        <v>351334</v>
      </c>
      <c r="E25" s="14">
        <f t="shared" si="4"/>
        <v>383273.45454545453</v>
      </c>
      <c r="F25" s="33"/>
    </row>
    <row r="26" spans="1:6" s="28" customFormat="1" ht="25.5">
      <c r="A26" s="18" t="s">
        <v>9</v>
      </c>
      <c r="B26" s="19" t="s">
        <v>49</v>
      </c>
      <c r="C26" s="14">
        <f t="shared" si="4"/>
        <v>2200000</v>
      </c>
      <c r="D26" s="14">
        <f t="shared" si="4"/>
        <v>1949669</v>
      </c>
      <c r="E26" s="14">
        <f t="shared" si="4"/>
        <v>2126911.6363636362</v>
      </c>
      <c r="F26" s="33">
        <f t="shared" si="0"/>
        <v>0.8862131818181819</v>
      </c>
    </row>
    <row r="27" spans="1:6" s="28" customFormat="1" ht="12.75">
      <c r="A27" s="18" t="s">
        <v>50</v>
      </c>
      <c r="B27" s="13" t="s">
        <v>51</v>
      </c>
      <c r="C27" s="14">
        <f>C28+C32</f>
        <v>2857000</v>
      </c>
      <c r="D27" s="14">
        <f>D28+D32</f>
        <v>2488704</v>
      </c>
      <c r="E27" s="14">
        <f>E28+E32</f>
        <v>2710203</v>
      </c>
      <c r="F27" s="33">
        <f t="shared" si="0"/>
        <v>0.8710899544977249</v>
      </c>
    </row>
    <row r="28" spans="1:6" s="28" customFormat="1" ht="12.75">
      <c r="A28" s="18" t="s">
        <v>52</v>
      </c>
      <c r="B28" s="13" t="s">
        <v>53</v>
      </c>
      <c r="C28" s="14">
        <f aca="true" t="shared" si="5" ref="C28:D30">C29</f>
        <v>400000</v>
      </c>
      <c r="D28" s="14">
        <f t="shared" si="5"/>
        <v>337837</v>
      </c>
      <c r="E28" s="14">
        <f>E29</f>
        <v>368549.45454545453</v>
      </c>
      <c r="F28" s="33">
        <f t="shared" si="0"/>
        <v>0.8445925</v>
      </c>
    </row>
    <row r="29" spans="1:6" s="28" customFormat="1" ht="12.75">
      <c r="A29" s="18" t="s">
        <v>54</v>
      </c>
      <c r="B29" s="13" t="s">
        <v>55</v>
      </c>
      <c r="C29" s="14">
        <f t="shared" si="5"/>
        <v>400000</v>
      </c>
      <c r="D29" s="14">
        <f t="shared" si="5"/>
        <v>337837</v>
      </c>
      <c r="E29" s="14">
        <f>E30</f>
        <v>368549.45454545453</v>
      </c>
      <c r="F29" s="33">
        <f t="shared" si="0"/>
        <v>0.8445925</v>
      </c>
    </row>
    <row r="30" spans="1:6" s="28" customFormat="1" ht="12.75">
      <c r="A30" s="18" t="s">
        <v>56</v>
      </c>
      <c r="B30" s="23" t="s">
        <v>57</v>
      </c>
      <c r="C30" s="14">
        <f t="shared" si="5"/>
        <v>400000</v>
      </c>
      <c r="D30" s="14">
        <f t="shared" si="5"/>
        <v>337837</v>
      </c>
      <c r="E30" s="14">
        <f>E31</f>
        <v>368549.45454545453</v>
      </c>
      <c r="F30" s="33">
        <f t="shared" si="0"/>
        <v>0.8445925</v>
      </c>
    </row>
    <row r="31" spans="1:6" s="28" customFormat="1" ht="12.75">
      <c r="A31" s="18" t="s">
        <v>58</v>
      </c>
      <c r="B31" s="19" t="s">
        <v>59</v>
      </c>
      <c r="C31" s="14">
        <f>C105</f>
        <v>400000</v>
      </c>
      <c r="D31" s="14">
        <f>D105</f>
        <v>337837</v>
      </c>
      <c r="E31" s="14">
        <f>E105</f>
        <v>368549.45454545453</v>
      </c>
      <c r="F31" s="33">
        <f t="shared" si="0"/>
        <v>0.8445925</v>
      </c>
    </row>
    <row r="32" spans="1:6" s="28" customFormat="1" ht="12.75">
      <c r="A32" s="18" t="s">
        <v>60</v>
      </c>
      <c r="B32" s="15" t="s">
        <v>61</v>
      </c>
      <c r="C32" s="14">
        <f>C35+C38+C33</f>
        <v>2457000</v>
      </c>
      <c r="D32" s="14">
        <f>D35+D38+D33</f>
        <v>2150867</v>
      </c>
      <c r="E32" s="14">
        <f>E35+E38+E33</f>
        <v>2341653.5454545454</v>
      </c>
      <c r="F32" s="33">
        <f t="shared" si="0"/>
        <v>0.8754037444037444</v>
      </c>
    </row>
    <row r="33" spans="1:6" s="28" customFormat="1" ht="12.75">
      <c r="A33" s="18" t="s">
        <v>213</v>
      </c>
      <c r="B33" s="15">
        <v>3302</v>
      </c>
      <c r="C33" s="14">
        <f>C34</f>
        <v>53000</v>
      </c>
      <c r="D33" s="14">
        <f>D34</f>
        <v>52215</v>
      </c>
      <c r="E33" s="14">
        <f>E34</f>
        <v>52215</v>
      </c>
      <c r="F33" s="33">
        <f t="shared" si="0"/>
        <v>0.985188679245283</v>
      </c>
    </row>
    <row r="34" spans="1:6" s="28" customFormat="1" ht="12.75">
      <c r="A34" s="18" t="s">
        <v>214</v>
      </c>
      <c r="B34" s="15">
        <v>330228</v>
      </c>
      <c r="C34" s="14">
        <f>C107</f>
        <v>53000</v>
      </c>
      <c r="D34" s="14">
        <f>D107</f>
        <v>52215</v>
      </c>
      <c r="E34" s="14">
        <f>E107</f>
        <v>52215</v>
      </c>
      <c r="F34" s="33">
        <f t="shared" si="0"/>
        <v>0.985188679245283</v>
      </c>
    </row>
    <row r="35" spans="1:6" s="28" customFormat="1" ht="12.75">
      <c r="A35" s="18" t="s">
        <v>62</v>
      </c>
      <c r="B35" s="15" t="s">
        <v>63</v>
      </c>
      <c r="C35" s="14">
        <f aca="true" t="shared" si="6" ref="C35:E36">C36</f>
        <v>296000</v>
      </c>
      <c r="D35" s="14">
        <f t="shared" si="6"/>
        <v>295566</v>
      </c>
      <c r="E35" s="14">
        <f t="shared" si="6"/>
        <v>322435.63636363635</v>
      </c>
      <c r="F35" s="33">
        <f t="shared" si="0"/>
        <v>0.9985337837837838</v>
      </c>
    </row>
    <row r="36" spans="1:6" s="28" customFormat="1" ht="25.5">
      <c r="A36" s="20" t="s">
        <v>64</v>
      </c>
      <c r="B36" s="15" t="s">
        <v>65</v>
      </c>
      <c r="C36" s="14">
        <f t="shared" si="6"/>
        <v>296000</v>
      </c>
      <c r="D36" s="14">
        <f t="shared" si="6"/>
        <v>295566</v>
      </c>
      <c r="E36" s="14">
        <f t="shared" si="6"/>
        <v>322435.63636363635</v>
      </c>
      <c r="F36" s="33">
        <f t="shared" si="0"/>
        <v>0.9985337837837838</v>
      </c>
    </row>
    <row r="37" spans="1:6" s="28" customFormat="1" ht="12.75">
      <c r="A37" s="18" t="s">
        <v>66</v>
      </c>
      <c r="B37" s="15" t="s">
        <v>67</v>
      </c>
      <c r="C37" s="14">
        <f>C111</f>
        <v>296000</v>
      </c>
      <c r="D37" s="14">
        <f>D111</f>
        <v>295566</v>
      </c>
      <c r="E37" s="14">
        <f>E111</f>
        <v>322435.63636363635</v>
      </c>
      <c r="F37" s="33">
        <f t="shared" si="0"/>
        <v>0.9985337837837838</v>
      </c>
    </row>
    <row r="38" spans="1:6" s="28" customFormat="1" ht="38.25">
      <c r="A38" s="20" t="s">
        <v>68</v>
      </c>
      <c r="B38" s="15" t="s">
        <v>69</v>
      </c>
      <c r="C38" s="14">
        <f>C39</f>
        <v>2108000</v>
      </c>
      <c r="D38" s="14">
        <f>D39</f>
        <v>1803086</v>
      </c>
      <c r="E38" s="14">
        <f>E39</f>
        <v>1967002.9090909092</v>
      </c>
      <c r="F38" s="33">
        <f t="shared" si="0"/>
        <v>0.855353889943074</v>
      </c>
    </row>
    <row r="39" spans="1:6" s="28" customFormat="1" ht="12.75">
      <c r="A39" s="18" t="s">
        <v>10</v>
      </c>
      <c r="B39" s="15" t="s">
        <v>70</v>
      </c>
      <c r="C39" s="14">
        <f>C113</f>
        <v>2108000</v>
      </c>
      <c r="D39" s="14">
        <f>D113</f>
        <v>1803086</v>
      </c>
      <c r="E39" s="14">
        <f>E113</f>
        <v>1967002.9090909092</v>
      </c>
      <c r="F39" s="33">
        <f t="shared" si="0"/>
        <v>0.855353889943074</v>
      </c>
    </row>
    <row r="40" spans="1:6" s="28" customFormat="1" ht="12.75">
      <c r="A40" s="18" t="s">
        <v>71</v>
      </c>
      <c r="B40" s="15" t="s">
        <v>72</v>
      </c>
      <c r="C40" s="14">
        <f aca="true" t="shared" si="7" ref="C40:E41">C41</f>
        <v>0</v>
      </c>
      <c r="D40" s="14">
        <f t="shared" si="7"/>
        <v>1064</v>
      </c>
      <c r="E40" s="14">
        <f t="shared" si="7"/>
        <v>1064</v>
      </c>
      <c r="F40" s="33"/>
    </row>
    <row r="41" spans="1:6" s="28" customFormat="1" ht="25.5">
      <c r="A41" s="18" t="s">
        <v>73</v>
      </c>
      <c r="B41" s="15" t="s">
        <v>74</v>
      </c>
      <c r="C41" s="14">
        <f t="shared" si="7"/>
        <v>0</v>
      </c>
      <c r="D41" s="14">
        <f t="shared" si="7"/>
        <v>1064</v>
      </c>
      <c r="E41" s="14">
        <f t="shared" si="7"/>
        <v>1064</v>
      </c>
      <c r="F41" s="33"/>
    </row>
    <row r="42" spans="1:6" s="28" customFormat="1" ht="12.75">
      <c r="A42" s="18" t="s">
        <v>11</v>
      </c>
      <c r="B42" s="15" t="s">
        <v>75</v>
      </c>
      <c r="C42" s="14">
        <f>C233</f>
        <v>0</v>
      </c>
      <c r="D42" s="14">
        <f>D233</f>
        <v>1064</v>
      </c>
      <c r="E42" s="14">
        <f>E233</f>
        <v>1064</v>
      </c>
      <c r="F42" s="33"/>
    </row>
    <row r="43" spans="1:6" s="28" customFormat="1" ht="12.75">
      <c r="A43" s="18" t="s">
        <v>76</v>
      </c>
      <c r="B43" s="15" t="s">
        <v>77</v>
      </c>
      <c r="C43" s="14">
        <f>C44</f>
        <v>76870000</v>
      </c>
      <c r="D43" s="14">
        <f>D44</f>
        <v>62901508</v>
      </c>
      <c r="E43" s="14">
        <f>E44</f>
        <v>68611979.18181819</v>
      </c>
      <c r="F43" s="33">
        <f t="shared" si="0"/>
        <v>0.8182842201118772</v>
      </c>
    </row>
    <row r="44" spans="1:6" s="28" customFormat="1" ht="12.75">
      <c r="A44" s="18" t="s">
        <v>78</v>
      </c>
      <c r="B44" s="15" t="s">
        <v>79</v>
      </c>
      <c r="C44" s="14">
        <f>C45+C49</f>
        <v>76870000</v>
      </c>
      <c r="D44" s="14">
        <f>D45+D49</f>
        <v>62901508</v>
      </c>
      <c r="E44" s="14">
        <f>E45+E49</f>
        <v>68611979.18181819</v>
      </c>
      <c r="F44" s="33">
        <f t="shared" si="0"/>
        <v>0.8182842201118772</v>
      </c>
    </row>
    <row r="45" spans="1:6" s="28" customFormat="1" ht="38.25">
      <c r="A45" s="18" t="s">
        <v>80</v>
      </c>
      <c r="B45" s="15" t="s">
        <v>81</v>
      </c>
      <c r="C45" s="14">
        <f>C46+C47+C48</f>
        <v>76870000</v>
      </c>
      <c r="D45" s="14">
        <f>D46+D47+D48</f>
        <v>62815183</v>
      </c>
      <c r="E45" s="14">
        <f>E46+E47+E48</f>
        <v>68525654.18181819</v>
      </c>
      <c r="F45" s="33">
        <f t="shared" si="0"/>
        <v>0.8171612202419669</v>
      </c>
    </row>
    <row r="46" spans="1:6" s="28" customFormat="1" ht="25.5">
      <c r="A46" s="18" t="s">
        <v>82</v>
      </c>
      <c r="B46" s="15" t="s">
        <v>83</v>
      </c>
      <c r="C46" s="14">
        <f>C237</f>
        <v>12327000</v>
      </c>
      <c r="D46" s="14">
        <f>D237</f>
        <v>4103683</v>
      </c>
      <c r="E46" s="14">
        <f>E237</f>
        <v>4476745.090909091</v>
      </c>
      <c r="F46" s="33">
        <f t="shared" si="0"/>
        <v>0.33290200373164597</v>
      </c>
    </row>
    <row r="47" spans="1:6" s="28" customFormat="1" ht="12.75">
      <c r="A47" s="18" t="s">
        <v>12</v>
      </c>
      <c r="B47" s="15" t="s">
        <v>84</v>
      </c>
      <c r="C47" s="14">
        <f aca="true" t="shared" si="8" ref="C47:E48">C119</f>
        <v>63793000</v>
      </c>
      <c r="D47" s="14">
        <f t="shared" si="8"/>
        <v>58036500</v>
      </c>
      <c r="E47" s="14">
        <f t="shared" si="8"/>
        <v>63312545.45454545</v>
      </c>
      <c r="F47" s="33">
        <f t="shared" si="0"/>
        <v>0.9097628266424216</v>
      </c>
    </row>
    <row r="48" spans="1:6" s="28" customFormat="1" ht="12.75">
      <c r="A48" s="18" t="s">
        <v>85</v>
      </c>
      <c r="B48" s="13" t="s">
        <v>86</v>
      </c>
      <c r="C48" s="14">
        <f t="shared" si="8"/>
        <v>750000</v>
      </c>
      <c r="D48" s="14">
        <f t="shared" si="8"/>
        <v>675000</v>
      </c>
      <c r="E48" s="14">
        <f t="shared" si="8"/>
        <v>736363.6363636364</v>
      </c>
      <c r="F48" s="33">
        <f t="shared" si="0"/>
        <v>0.9</v>
      </c>
    </row>
    <row r="49" spans="1:6" ht="12.75">
      <c r="A49" s="29" t="s">
        <v>200</v>
      </c>
      <c r="B49" s="30">
        <v>4302</v>
      </c>
      <c r="C49" s="31">
        <f>C50</f>
        <v>0</v>
      </c>
      <c r="D49" s="31">
        <f>D50</f>
        <v>86325</v>
      </c>
      <c r="E49" s="31">
        <f>E50</f>
        <v>86325</v>
      </c>
      <c r="F49" s="33"/>
    </row>
    <row r="50" spans="1:6" ht="12.75">
      <c r="A50" s="29" t="s">
        <v>201</v>
      </c>
      <c r="B50" s="30">
        <v>430220</v>
      </c>
      <c r="C50" s="31">
        <f>C122</f>
        <v>0</v>
      </c>
      <c r="D50" s="31">
        <f>D122</f>
        <v>86325</v>
      </c>
      <c r="E50" s="31">
        <f>E122</f>
        <v>86325</v>
      </c>
      <c r="F50" s="33"/>
    </row>
    <row r="51" spans="1:6" s="28" customFormat="1" ht="25.5">
      <c r="A51" s="21" t="s">
        <v>87</v>
      </c>
      <c r="B51" s="16" t="s">
        <v>88</v>
      </c>
      <c r="C51" s="14">
        <f>C52+C56</f>
        <v>19125000</v>
      </c>
      <c r="D51" s="14">
        <f>D52+D56</f>
        <v>9883588</v>
      </c>
      <c r="E51" s="14">
        <f>E52+E56</f>
        <v>10771634.181818182</v>
      </c>
      <c r="F51" s="33">
        <f t="shared" si="0"/>
        <v>0.5167889150326798</v>
      </c>
    </row>
    <row r="52" spans="1:6" s="28" customFormat="1" ht="25.5">
      <c r="A52" s="18" t="s">
        <v>89</v>
      </c>
      <c r="B52" s="13" t="s">
        <v>90</v>
      </c>
      <c r="C52" s="14">
        <f>C53+C54+C55</f>
        <v>19125000</v>
      </c>
      <c r="D52" s="14">
        <f>D53+D54+D55</f>
        <v>9768508</v>
      </c>
      <c r="E52" s="14">
        <f>E53+E54+E55</f>
        <v>10656554.181818182</v>
      </c>
      <c r="F52" s="33">
        <f t="shared" si="0"/>
        <v>0.510771660130719</v>
      </c>
    </row>
    <row r="53" spans="1:6" s="28" customFormat="1" ht="12.75">
      <c r="A53" s="18" t="s">
        <v>91</v>
      </c>
      <c r="B53" s="22" t="s">
        <v>92</v>
      </c>
      <c r="C53" s="14">
        <f aca="true" t="shared" si="9" ref="C53:E55">C240</f>
        <v>17528000</v>
      </c>
      <c r="D53" s="14">
        <f t="shared" si="9"/>
        <v>6750266</v>
      </c>
      <c r="E53" s="14">
        <f t="shared" si="9"/>
        <v>7363926.545454545</v>
      </c>
      <c r="F53" s="33">
        <f t="shared" si="0"/>
        <v>0.3851133044272022</v>
      </c>
    </row>
    <row r="54" spans="1:6" s="28" customFormat="1" ht="12.75">
      <c r="A54" s="20" t="s">
        <v>93</v>
      </c>
      <c r="B54" s="13" t="s">
        <v>94</v>
      </c>
      <c r="C54" s="14">
        <f t="shared" si="9"/>
        <v>0</v>
      </c>
      <c r="D54" s="14">
        <f t="shared" si="9"/>
        <v>2219671</v>
      </c>
      <c r="E54" s="14">
        <f t="shared" si="9"/>
        <v>2421459.272727273</v>
      </c>
      <c r="F54" s="33"/>
    </row>
    <row r="55" spans="1:6" s="28" customFormat="1" ht="12.75">
      <c r="A55" s="18" t="s">
        <v>95</v>
      </c>
      <c r="B55" s="13" t="s">
        <v>96</v>
      </c>
      <c r="C55" s="14">
        <f t="shared" si="9"/>
        <v>1597000</v>
      </c>
      <c r="D55" s="14">
        <f t="shared" si="9"/>
        <v>798571</v>
      </c>
      <c r="E55" s="14">
        <f t="shared" si="9"/>
        <v>871168.3636363635</v>
      </c>
      <c r="F55" s="33">
        <f t="shared" si="0"/>
        <v>0.5000444583594239</v>
      </c>
    </row>
    <row r="56" spans="1:6" s="28" customFormat="1" ht="12.75">
      <c r="A56" s="20" t="s">
        <v>97</v>
      </c>
      <c r="B56" s="13" t="s">
        <v>98</v>
      </c>
      <c r="C56" s="14">
        <f>C58+C57</f>
        <v>0</v>
      </c>
      <c r="D56" s="14">
        <f>D58+D57</f>
        <v>115080</v>
      </c>
      <c r="E56" s="14">
        <f>E58+E57</f>
        <v>115080</v>
      </c>
      <c r="F56" s="33"/>
    </row>
    <row r="57" spans="1:6" s="28" customFormat="1" ht="12.75">
      <c r="A57" s="20" t="s">
        <v>192</v>
      </c>
      <c r="B57" s="39">
        <v>45020201</v>
      </c>
      <c r="C57" s="14">
        <f aca="true" t="shared" si="10" ref="C57:E58">C244</f>
        <v>0</v>
      </c>
      <c r="D57" s="14">
        <f t="shared" si="10"/>
        <v>45558</v>
      </c>
      <c r="E57" s="14">
        <f t="shared" si="10"/>
        <v>45558</v>
      </c>
      <c r="F57" s="33"/>
    </row>
    <row r="58" spans="1:6" s="28" customFormat="1" ht="12.75">
      <c r="A58" s="18" t="s">
        <v>93</v>
      </c>
      <c r="B58" s="13" t="s">
        <v>99</v>
      </c>
      <c r="C58" s="14">
        <f t="shared" si="10"/>
        <v>0</v>
      </c>
      <c r="D58" s="14">
        <f t="shared" si="10"/>
        <v>69522</v>
      </c>
      <c r="E58" s="14">
        <f t="shared" si="10"/>
        <v>69522</v>
      </c>
      <c r="F58" s="33"/>
    </row>
    <row r="59" spans="1:6" s="28" customFormat="1" ht="12.75">
      <c r="A59" s="18" t="s">
        <v>100</v>
      </c>
      <c r="B59" s="15" t="s">
        <v>101</v>
      </c>
      <c r="C59" s="14">
        <f>C60</f>
        <v>348616000</v>
      </c>
      <c r="D59" s="14">
        <f>D60</f>
        <v>237180272</v>
      </c>
      <c r="E59" s="14">
        <f>E60</f>
        <v>265423842.36363637</v>
      </c>
      <c r="F59" s="33">
        <f t="shared" si="0"/>
        <v>0.6803482112123368</v>
      </c>
    </row>
    <row r="60" spans="1:7" s="28" customFormat="1" ht="12.75">
      <c r="A60" s="18" t="s">
        <v>102</v>
      </c>
      <c r="B60" s="15"/>
      <c r="C60" s="14">
        <f>C61+C75</f>
        <v>348616000</v>
      </c>
      <c r="D60" s="14">
        <f>D61+D75</f>
        <v>237180272</v>
      </c>
      <c r="E60" s="14">
        <f>E61+E75</f>
        <v>265423842.36363637</v>
      </c>
      <c r="F60" s="33">
        <f t="shared" si="0"/>
        <v>0.6803482112123368</v>
      </c>
      <c r="G60" s="35"/>
    </row>
    <row r="61" spans="1:6" s="28" customFormat="1" ht="12.75">
      <c r="A61" s="18" t="s">
        <v>103</v>
      </c>
      <c r="B61" s="19" t="s">
        <v>104</v>
      </c>
      <c r="C61" s="14">
        <f aca="true" t="shared" si="11" ref="C61:E64">C124</f>
        <v>250910000</v>
      </c>
      <c r="D61" s="14">
        <f t="shared" si="11"/>
        <v>201511980</v>
      </c>
      <c r="E61" s="14">
        <f t="shared" si="11"/>
        <v>225433397</v>
      </c>
      <c r="F61" s="33">
        <f t="shared" si="0"/>
        <v>0.8031245466501933</v>
      </c>
    </row>
    <row r="62" spans="1:6" s="28" customFormat="1" ht="12.75">
      <c r="A62" s="18" t="s">
        <v>105</v>
      </c>
      <c r="B62" s="15" t="s">
        <v>106</v>
      </c>
      <c r="C62" s="14">
        <f t="shared" si="11"/>
        <v>250910000</v>
      </c>
      <c r="D62" s="14">
        <f t="shared" si="11"/>
        <v>201825632</v>
      </c>
      <c r="E62" s="14">
        <f t="shared" si="11"/>
        <v>225747049</v>
      </c>
      <c r="F62" s="33">
        <f t="shared" si="0"/>
        <v>0.804374604439839</v>
      </c>
    </row>
    <row r="63" spans="1:6" s="28" customFormat="1" ht="12.75">
      <c r="A63" s="18" t="s">
        <v>107</v>
      </c>
      <c r="B63" s="15" t="s">
        <v>108</v>
      </c>
      <c r="C63" s="14">
        <f t="shared" si="11"/>
        <v>51702000</v>
      </c>
      <c r="D63" s="14">
        <f t="shared" si="11"/>
        <v>45968555</v>
      </c>
      <c r="E63" s="14">
        <f t="shared" si="11"/>
        <v>50145954.90909091</v>
      </c>
      <c r="F63" s="33">
        <f t="shared" si="0"/>
        <v>0.8891059340064215</v>
      </c>
    </row>
    <row r="64" spans="1:6" s="28" customFormat="1" ht="25.5">
      <c r="A64" s="18" t="s">
        <v>109</v>
      </c>
      <c r="B64" s="15" t="s">
        <v>110</v>
      </c>
      <c r="C64" s="14">
        <f t="shared" si="11"/>
        <v>72747800</v>
      </c>
      <c r="D64" s="14">
        <f t="shared" si="11"/>
        <v>46751698</v>
      </c>
      <c r="E64" s="14">
        <f t="shared" si="11"/>
        <v>51149719.63636364</v>
      </c>
      <c r="F64" s="33">
        <f t="shared" si="0"/>
        <v>0.6426544582791507</v>
      </c>
    </row>
    <row r="65" spans="1:6" s="28" customFormat="1" ht="12.75">
      <c r="A65" s="18" t="s">
        <v>111</v>
      </c>
      <c r="B65" s="15" t="s">
        <v>112</v>
      </c>
      <c r="C65" s="14">
        <f aca="true" t="shared" si="12" ref="C65:E69">C128</f>
        <v>2621000</v>
      </c>
      <c r="D65" s="14">
        <f t="shared" si="12"/>
        <v>1877886</v>
      </c>
      <c r="E65" s="14">
        <f t="shared" si="12"/>
        <v>2621000</v>
      </c>
      <c r="F65" s="33">
        <f t="shared" si="0"/>
        <v>0.7164769172071729</v>
      </c>
    </row>
    <row r="66" spans="1:6" s="28" customFormat="1" ht="12.75">
      <c r="A66" s="18" t="s">
        <v>113</v>
      </c>
      <c r="B66" s="15" t="s">
        <v>114</v>
      </c>
      <c r="C66" s="14">
        <f t="shared" si="12"/>
        <v>22417500</v>
      </c>
      <c r="D66" s="14">
        <f t="shared" si="12"/>
        <v>19709800</v>
      </c>
      <c r="E66" s="14">
        <f t="shared" si="12"/>
        <v>22160327.272727273</v>
      </c>
      <c r="F66" s="33">
        <f t="shared" si="0"/>
        <v>0.8792148990743839</v>
      </c>
    </row>
    <row r="67" spans="1:6" s="28" customFormat="1" ht="12.75">
      <c r="A67" s="18" t="s">
        <v>115</v>
      </c>
      <c r="B67" s="15" t="s">
        <v>116</v>
      </c>
      <c r="C67" s="14">
        <f t="shared" si="12"/>
        <v>5650000</v>
      </c>
      <c r="D67" s="14">
        <f t="shared" si="12"/>
        <v>4679162</v>
      </c>
      <c r="E67" s="14">
        <f t="shared" si="12"/>
        <v>5104540.363636363</v>
      </c>
      <c r="F67" s="33">
        <f t="shared" si="0"/>
        <v>0.8281702654867257</v>
      </c>
    </row>
    <row r="68" spans="1:6" s="28" customFormat="1" ht="12.75">
      <c r="A68" s="18" t="s">
        <v>118</v>
      </c>
      <c r="B68" s="15" t="s">
        <v>119</v>
      </c>
      <c r="C68" s="14">
        <f t="shared" si="12"/>
        <v>80704000</v>
      </c>
      <c r="D68" s="14">
        <f t="shared" si="12"/>
        <v>70033269</v>
      </c>
      <c r="E68" s="14">
        <f t="shared" si="12"/>
        <v>80187037.45454545</v>
      </c>
      <c r="F68" s="33">
        <f t="shared" si="0"/>
        <v>0.8677794037470262</v>
      </c>
    </row>
    <row r="69" spans="1:6" s="28" customFormat="1" ht="25.5">
      <c r="A69" s="18" t="s">
        <v>120</v>
      </c>
      <c r="B69" s="16" t="s">
        <v>121</v>
      </c>
      <c r="C69" s="14">
        <f t="shared" si="12"/>
        <v>9919700</v>
      </c>
      <c r="D69" s="14">
        <f t="shared" si="12"/>
        <v>8498069</v>
      </c>
      <c r="E69" s="14">
        <f t="shared" si="12"/>
        <v>9230469.363636363</v>
      </c>
      <c r="F69" s="33">
        <f t="shared" si="0"/>
        <v>0.8566860892970554</v>
      </c>
    </row>
    <row r="70" spans="1:6" s="28" customFormat="1" ht="12.75">
      <c r="A70" s="18" t="s">
        <v>123</v>
      </c>
      <c r="B70" s="19" t="s">
        <v>124</v>
      </c>
      <c r="C70" s="14">
        <f>C71</f>
        <v>5148000</v>
      </c>
      <c r="D70" s="14">
        <f>D71</f>
        <v>4307193</v>
      </c>
      <c r="E70" s="14">
        <f>E71</f>
        <v>5148000</v>
      </c>
      <c r="F70" s="33">
        <f t="shared" si="0"/>
        <v>0.8366730769230769</v>
      </c>
    </row>
    <row r="71" spans="1:6" s="28" customFormat="1" ht="12.75">
      <c r="A71" s="18" t="s">
        <v>125</v>
      </c>
      <c r="B71" s="16" t="s">
        <v>126</v>
      </c>
      <c r="C71" s="14">
        <f>C134</f>
        <v>5148000</v>
      </c>
      <c r="D71" s="14">
        <f>D134</f>
        <v>4307193</v>
      </c>
      <c r="E71" s="14">
        <f>E134</f>
        <v>5148000</v>
      </c>
      <c r="F71" s="33">
        <f t="shared" si="0"/>
        <v>0.8366730769230769</v>
      </c>
    </row>
    <row r="72" spans="1:6" s="28" customFormat="1" ht="25.5">
      <c r="A72" s="21" t="s">
        <v>127</v>
      </c>
      <c r="B72" s="16" t="s">
        <v>128</v>
      </c>
      <c r="C72" s="14">
        <f aca="true" t="shared" si="13" ref="C72:E73">C73</f>
        <v>0</v>
      </c>
      <c r="D72" s="14">
        <f t="shared" si="13"/>
        <v>-313652</v>
      </c>
      <c r="E72" s="14">
        <f t="shared" si="13"/>
        <v>-313652</v>
      </c>
      <c r="F72" s="33"/>
    </row>
    <row r="73" spans="1:6" s="28" customFormat="1" ht="12.75">
      <c r="A73" s="21" t="s">
        <v>129</v>
      </c>
      <c r="B73" s="16" t="s">
        <v>130</v>
      </c>
      <c r="C73" s="14">
        <f t="shared" si="13"/>
        <v>0</v>
      </c>
      <c r="D73" s="14">
        <f t="shared" si="13"/>
        <v>-313652</v>
      </c>
      <c r="E73" s="14">
        <f t="shared" si="13"/>
        <v>-313652</v>
      </c>
      <c r="F73" s="33"/>
    </row>
    <row r="74" spans="1:6" s="28" customFormat="1" ht="25.5">
      <c r="A74" s="21" t="s">
        <v>131</v>
      </c>
      <c r="B74" s="16" t="s">
        <v>132</v>
      </c>
      <c r="C74" s="14">
        <f>C137</f>
        <v>0</v>
      </c>
      <c r="D74" s="14">
        <f>D137</f>
        <v>-313652</v>
      </c>
      <c r="E74" s="14">
        <f>E137</f>
        <v>-313652</v>
      </c>
      <c r="F74" s="33"/>
    </row>
    <row r="75" spans="1:6" s="28" customFormat="1" ht="12.75">
      <c r="A75" s="18" t="s">
        <v>133</v>
      </c>
      <c r="B75" s="13" t="s">
        <v>134</v>
      </c>
      <c r="C75" s="14">
        <f aca="true" t="shared" si="14" ref="C75:E78">C247</f>
        <v>97706000</v>
      </c>
      <c r="D75" s="14">
        <f t="shared" si="14"/>
        <v>35668292</v>
      </c>
      <c r="E75" s="14">
        <f t="shared" si="14"/>
        <v>39990445.36363636</v>
      </c>
      <c r="F75" s="33">
        <f aca="true" t="shared" si="15" ref="F75:F138">D75/C75</f>
        <v>0.3650573352711195</v>
      </c>
    </row>
    <row r="76" spans="1:6" s="28" customFormat="1" ht="12.75">
      <c r="A76" s="18" t="s">
        <v>135</v>
      </c>
      <c r="B76" s="13" t="s">
        <v>136</v>
      </c>
      <c r="C76" s="14">
        <f t="shared" si="14"/>
        <v>11685000</v>
      </c>
      <c r="D76" s="14">
        <f t="shared" si="14"/>
        <v>7151000</v>
      </c>
      <c r="E76" s="14">
        <f t="shared" si="14"/>
        <v>7744636.363636364</v>
      </c>
      <c r="F76" s="33">
        <f t="shared" si="15"/>
        <v>0.6119811724433034</v>
      </c>
    </row>
    <row r="77" spans="1:6" s="28" customFormat="1" ht="12.75">
      <c r="A77" s="20" t="s">
        <v>138</v>
      </c>
      <c r="B77" s="13" t="s">
        <v>139</v>
      </c>
      <c r="C77" s="14">
        <f t="shared" si="14"/>
        <v>5797000</v>
      </c>
      <c r="D77" s="14">
        <f t="shared" si="14"/>
        <v>1027212</v>
      </c>
      <c r="E77" s="14">
        <f t="shared" si="14"/>
        <v>1560594.9090909092</v>
      </c>
      <c r="F77" s="33">
        <f t="shared" si="15"/>
        <v>0.17719717095049164</v>
      </c>
    </row>
    <row r="78" spans="1:6" s="28" customFormat="1" ht="25.5">
      <c r="A78" s="18" t="s">
        <v>140</v>
      </c>
      <c r="B78" s="19" t="s">
        <v>141</v>
      </c>
      <c r="C78" s="14">
        <f t="shared" si="14"/>
        <v>28109000</v>
      </c>
      <c r="D78" s="14">
        <f t="shared" si="14"/>
        <v>17245630</v>
      </c>
      <c r="E78" s="14">
        <f t="shared" si="14"/>
        <v>18795960.727272727</v>
      </c>
      <c r="F78" s="33">
        <f t="shared" si="15"/>
        <v>0.6135269842399231</v>
      </c>
    </row>
    <row r="79" spans="1:6" s="28" customFormat="1" ht="12.75">
      <c r="A79" s="18" t="s">
        <v>142</v>
      </c>
      <c r="B79" s="15" t="s">
        <v>143</v>
      </c>
      <c r="C79" s="14">
        <f>C80+C81</f>
        <v>52115000</v>
      </c>
      <c r="D79" s="14">
        <f>D80+D81</f>
        <v>10976837</v>
      </c>
      <c r="E79" s="14">
        <f>E80+E81</f>
        <v>12621640.363636363</v>
      </c>
      <c r="F79" s="33">
        <f t="shared" si="15"/>
        <v>0.21062720905689342</v>
      </c>
    </row>
    <row r="80" spans="1:6" s="28" customFormat="1" ht="12.75">
      <c r="A80" s="18" t="s">
        <v>144</v>
      </c>
      <c r="B80" s="15" t="s">
        <v>145</v>
      </c>
      <c r="C80" s="14">
        <f aca="true" t="shared" si="16" ref="C80:E81">C252</f>
        <v>52015000</v>
      </c>
      <c r="D80" s="14">
        <f t="shared" si="16"/>
        <v>10876837</v>
      </c>
      <c r="E80" s="14">
        <f t="shared" si="16"/>
        <v>12521640.363636363</v>
      </c>
      <c r="F80" s="33">
        <f t="shared" si="15"/>
        <v>0.20910962222435836</v>
      </c>
    </row>
    <row r="81" spans="1:6" s="28" customFormat="1" ht="12.75">
      <c r="A81" s="29" t="s">
        <v>202</v>
      </c>
      <c r="B81" s="30" t="s">
        <v>203</v>
      </c>
      <c r="C81" s="14">
        <f t="shared" si="16"/>
        <v>100000</v>
      </c>
      <c r="D81" s="14">
        <f t="shared" si="16"/>
        <v>100000</v>
      </c>
      <c r="E81" s="14">
        <f t="shared" si="16"/>
        <v>100000</v>
      </c>
      <c r="F81" s="33">
        <f t="shared" si="15"/>
        <v>1</v>
      </c>
    </row>
    <row r="82" spans="1:6" s="28" customFormat="1" ht="12.75">
      <c r="A82" s="18" t="s">
        <v>148</v>
      </c>
      <c r="B82" s="15" t="s">
        <v>149</v>
      </c>
      <c r="C82" s="14">
        <f>C83</f>
        <v>0</v>
      </c>
      <c r="D82" s="14">
        <f>D83</f>
        <v>-732387</v>
      </c>
      <c r="E82" s="14">
        <f>E83</f>
        <v>-732387</v>
      </c>
      <c r="F82" s="33"/>
    </row>
    <row r="83" spans="1:6" s="28" customFormat="1" ht="25.5">
      <c r="A83" s="18" t="s">
        <v>150</v>
      </c>
      <c r="B83" s="15" t="s">
        <v>151</v>
      </c>
      <c r="C83" s="14">
        <f>C256</f>
        <v>0</v>
      </c>
      <c r="D83" s="14">
        <f>D256</f>
        <v>-732387</v>
      </c>
      <c r="E83" s="14">
        <f>E256</f>
        <v>-732387</v>
      </c>
      <c r="F83" s="33"/>
    </row>
    <row r="84" spans="1:8" ht="12.75">
      <c r="A84" s="29" t="s">
        <v>182</v>
      </c>
      <c r="B84" s="30" t="s">
        <v>22</v>
      </c>
      <c r="C84" s="31">
        <f>C90+C94+C98+C103+C109+C112+C118+C114+C106+C121</f>
        <v>250910000</v>
      </c>
      <c r="D84" s="31">
        <f>D90+D94+D98+D103+D109+D112+D118+D114+D106+D121</f>
        <v>228719021</v>
      </c>
      <c r="E84" s="31">
        <f>E90+E94+E98+E103+E109+E112+E118+E114+E106+E121</f>
        <v>263229837.45454544</v>
      </c>
      <c r="F84" s="33">
        <f t="shared" si="15"/>
        <v>0.9115580128332869</v>
      </c>
      <c r="G84" s="34"/>
      <c r="H84" s="34"/>
    </row>
    <row r="85" spans="1:8" ht="12.75">
      <c r="A85" s="29" t="s">
        <v>183</v>
      </c>
      <c r="B85" s="30" t="s">
        <v>24</v>
      </c>
      <c r="C85" s="31">
        <f>C86-C94-C114</f>
        <v>93991000</v>
      </c>
      <c r="D85" s="31">
        <f>D86-D94-D114</f>
        <v>86378191</v>
      </c>
      <c r="E85" s="31">
        <f>E86-E94-E114</f>
        <v>94747388.36363637</v>
      </c>
      <c r="F85" s="33">
        <f t="shared" si="15"/>
        <v>0.919004915364237</v>
      </c>
      <c r="G85" s="34"/>
      <c r="H85" s="34"/>
    </row>
    <row r="86" spans="1:6" ht="12.75">
      <c r="A86" s="29" t="s">
        <v>25</v>
      </c>
      <c r="B86" s="30" t="s">
        <v>26</v>
      </c>
      <c r="C86" s="31">
        <f>C87+C101</f>
        <v>186314000</v>
      </c>
      <c r="D86" s="31">
        <f>D87+D101</f>
        <v>169868981</v>
      </c>
      <c r="E86" s="31">
        <f>E87+E101</f>
        <v>199042388.36363637</v>
      </c>
      <c r="F86" s="33">
        <f t="shared" si="15"/>
        <v>0.9117349259851648</v>
      </c>
    </row>
    <row r="87" spans="1:6" ht="12.75">
      <c r="A87" s="29" t="s">
        <v>27</v>
      </c>
      <c r="B87" s="30" t="s">
        <v>28</v>
      </c>
      <c r="C87" s="31">
        <f>C88+C93</f>
        <v>195482000</v>
      </c>
      <c r="D87" s="31">
        <f>D88+D93</f>
        <v>167432492</v>
      </c>
      <c r="E87" s="31">
        <f>E88+E93</f>
        <v>196384400.36363637</v>
      </c>
      <c r="F87" s="33">
        <f t="shared" si="15"/>
        <v>0.8565110444951454</v>
      </c>
    </row>
    <row r="88" spans="1:6" ht="12.75">
      <c r="A88" s="29" t="s">
        <v>29</v>
      </c>
      <c r="B88" s="30" t="s">
        <v>30</v>
      </c>
      <c r="C88" s="31">
        <f aca="true" t="shared" si="17" ref="C88:E89">C89</f>
        <v>88987000</v>
      </c>
      <c r="D88" s="31">
        <f t="shared" si="17"/>
        <v>81640699</v>
      </c>
      <c r="E88" s="31">
        <f t="shared" si="17"/>
        <v>89579215.27272727</v>
      </c>
      <c r="F88" s="33">
        <f t="shared" si="15"/>
        <v>0.9174452335734433</v>
      </c>
    </row>
    <row r="89" spans="1:6" ht="25.5">
      <c r="A89" s="29" t="s">
        <v>31</v>
      </c>
      <c r="B89" s="30" t="s">
        <v>32</v>
      </c>
      <c r="C89" s="31">
        <f t="shared" si="17"/>
        <v>88987000</v>
      </c>
      <c r="D89" s="31">
        <f t="shared" si="17"/>
        <v>81640699</v>
      </c>
      <c r="E89" s="31">
        <f t="shared" si="17"/>
        <v>89579215.27272727</v>
      </c>
      <c r="F89" s="33">
        <f t="shared" si="15"/>
        <v>0.9174452335734433</v>
      </c>
    </row>
    <row r="90" spans="1:6" ht="12.75">
      <c r="A90" s="29" t="s">
        <v>33</v>
      </c>
      <c r="B90" s="30" t="s">
        <v>34</v>
      </c>
      <c r="C90" s="31">
        <f>C91+C92</f>
        <v>88987000</v>
      </c>
      <c r="D90" s="31">
        <f>D91+D92</f>
        <v>81640699</v>
      </c>
      <c r="E90" s="31">
        <f>E91+E92</f>
        <v>89579215.27272727</v>
      </c>
      <c r="F90" s="33">
        <f t="shared" si="15"/>
        <v>0.9174452335734433</v>
      </c>
    </row>
    <row r="91" spans="1:6" ht="12.75">
      <c r="A91" s="29" t="s">
        <v>0</v>
      </c>
      <c r="B91" s="30" t="s">
        <v>35</v>
      </c>
      <c r="C91" s="31">
        <v>58770000</v>
      </c>
      <c r="D91" s="31">
        <v>54415364</v>
      </c>
      <c r="E91" s="31">
        <f>D91/11*12</f>
        <v>59362215.272727266</v>
      </c>
      <c r="F91" s="33">
        <f t="shared" si="15"/>
        <v>0.925903760421984</v>
      </c>
    </row>
    <row r="92" spans="1:6" ht="25.5">
      <c r="A92" s="29" t="s">
        <v>36</v>
      </c>
      <c r="B92" s="30" t="s">
        <v>37</v>
      </c>
      <c r="C92" s="31">
        <v>30217000</v>
      </c>
      <c r="D92" s="31">
        <v>27225335</v>
      </c>
      <c r="E92" s="31">
        <f>C92</f>
        <v>30217000</v>
      </c>
      <c r="F92" s="33">
        <f t="shared" si="15"/>
        <v>0.9009939769004203</v>
      </c>
    </row>
    <row r="93" spans="1:6" ht="12.75">
      <c r="A93" s="29" t="s">
        <v>38</v>
      </c>
      <c r="B93" s="30" t="s">
        <v>39</v>
      </c>
      <c r="C93" s="31">
        <f>C94+C98</f>
        <v>106495000</v>
      </c>
      <c r="D93" s="31">
        <f>D94+D98</f>
        <v>85791793</v>
      </c>
      <c r="E93" s="31">
        <f>E94+E98</f>
        <v>106805185.0909091</v>
      </c>
      <c r="F93" s="33">
        <f t="shared" si="15"/>
        <v>0.8055945631250293</v>
      </c>
    </row>
    <row r="94" spans="1:6" ht="12.75">
      <c r="A94" s="29" t="s">
        <v>40</v>
      </c>
      <c r="B94" s="30" t="s">
        <v>41</v>
      </c>
      <c r="C94" s="31">
        <f>C95+C97+C96</f>
        <v>104295000</v>
      </c>
      <c r="D94" s="31">
        <f>D95+D97+D96</f>
        <v>83490790</v>
      </c>
      <c r="E94" s="31">
        <f>E95+E97+E96</f>
        <v>104295000</v>
      </c>
      <c r="F94" s="33">
        <f t="shared" si="15"/>
        <v>0.8005253367850808</v>
      </c>
    </row>
    <row r="95" spans="1:6" ht="25.5">
      <c r="A95" s="29" t="s">
        <v>42</v>
      </c>
      <c r="B95" s="30" t="s">
        <v>43</v>
      </c>
      <c r="C95" s="31">
        <v>77370000</v>
      </c>
      <c r="D95" s="31">
        <v>67995000</v>
      </c>
      <c r="E95" s="31">
        <f>C95</f>
        <v>77370000</v>
      </c>
      <c r="F95" s="33">
        <f t="shared" si="15"/>
        <v>0.8788290034897247</v>
      </c>
    </row>
    <row r="96" spans="1:6" ht="12.75">
      <c r="A96" s="29" t="s">
        <v>211</v>
      </c>
      <c r="B96" s="30" t="s">
        <v>212</v>
      </c>
      <c r="C96" s="31">
        <v>7103000</v>
      </c>
      <c r="D96" s="31">
        <v>2000000</v>
      </c>
      <c r="E96" s="31">
        <f>C96</f>
        <v>7103000</v>
      </c>
      <c r="F96" s="33">
        <f t="shared" si="15"/>
        <v>0.2815711671124877</v>
      </c>
    </row>
    <row r="97" spans="1:6" ht="12.75">
      <c r="A97" s="29" t="s">
        <v>44</v>
      </c>
      <c r="B97" s="30" t="s">
        <v>45</v>
      </c>
      <c r="C97" s="31">
        <v>19822000</v>
      </c>
      <c r="D97" s="31">
        <v>13495790</v>
      </c>
      <c r="E97" s="31">
        <f>C97</f>
        <v>19822000</v>
      </c>
      <c r="F97" s="33">
        <f t="shared" si="15"/>
        <v>0.6808490566037736</v>
      </c>
    </row>
    <row r="98" spans="1:6" ht="25.5">
      <c r="A98" s="29" t="s">
        <v>46</v>
      </c>
      <c r="B98" s="30" t="s">
        <v>47</v>
      </c>
      <c r="C98" s="31">
        <f>C99+C100</f>
        <v>2200000</v>
      </c>
      <c r="D98" s="31">
        <f>D99+D100</f>
        <v>2301003</v>
      </c>
      <c r="E98" s="31">
        <f>E99+E100</f>
        <v>2510185.090909091</v>
      </c>
      <c r="F98" s="33">
        <f t="shared" si="15"/>
        <v>1.0459104545454545</v>
      </c>
    </row>
    <row r="99" spans="1:6" ht="12.75">
      <c r="A99" s="29" t="s">
        <v>8</v>
      </c>
      <c r="B99" s="30" t="s">
        <v>48</v>
      </c>
      <c r="C99" s="31">
        <v>0</v>
      </c>
      <c r="D99" s="31">
        <v>351334</v>
      </c>
      <c r="E99" s="31">
        <f>D99/11*12</f>
        <v>383273.45454545453</v>
      </c>
      <c r="F99" s="33"/>
    </row>
    <row r="100" spans="1:6" ht="25.5">
      <c r="A100" s="29" t="s">
        <v>9</v>
      </c>
      <c r="B100" s="30" t="s">
        <v>49</v>
      </c>
      <c r="C100" s="31">
        <v>2200000</v>
      </c>
      <c r="D100" s="31">
        <v>1949669</v>
      </c>
      <c r="E100" s="31">
        <f>D100/11*12</f>
        <v>2126911.6363636362</v>
      </c>
      <c r="F100" s="33">
        <f t="shared" si="15"/>
        <v>0.8862131818181819</v>
      </c>
    </row>
    <row r="101" spans="1:6" ht="12.75">
      <c r="A101" s="29" t="s">
        <v>50</v>
      </c>
      <c r="B101" s="30" t="s">
        <v>51</v>
      </c>
      <c r="C101" s="31">
        <f>C102+C108</f>
        <v>-9168000</v>
      </c>
      <c r="D101" s="31">
        <f>D102+D108</f>
        <v>2436489</v>
      </c>
      <c r="E101" s="31">
        <f>E102+E108</f>
        <v>2657988</v>
      </c>
      <c r="F101" s="33">
        <f t="shared" si="15"/>
        <v>-0.2657601439790576</v>
      </c>
    </row>
    <row r="102" spans="1:6" ht="12.75">
      <c r="A102" s="29" t="s">
        <v>52</v>
      </c>
      <c r="B102" s="30" t="s">
        <v>53</v>
      </c>
      <c r="C102" s="31">
        <f aca="true" t="shared" si="18" ref="C102:E104">C103</f>
        <v>400000</v>
      </c>
      <c r="D102" s="31">
        <f t="shared" si="18"/>
        <v>337837</v>
      </c>
      <c r="E102" s="31">
        <f t="shared" si="18"/>
        <v>368549.45454545453</v>
      </c>
      <c r="F102" s="33">
        <f t="shared" si="15"/>
        <v>0.8445925</v>
      </c>
    </row>
    <row r="103" spans="1:6" ht="12.75">
      <c r="A103" s="29" t="s">
        <v>54</v>
      </c>
      <c r="B103" s="30" t="s">
        <v>55</v>
      </c>
      <c r="C103" s="31">
        <f t="shared" si="18"/>
        <v>400000</v>
      </c>
      <c r="D103" s="31">
        <f t="shared" si="18"/>
        <v>337837</v>
      </c>
      <c r="E103" s="31">
        <f t="shared" si="18"/>
        <v>368549.45454545453</v>
      </c>
      <c r="F103" s="33">
        <f t="shared" si="15"/>
        <v>0.8445925</v>
      </c>
    </row>
    <row r="104" spans="1:6" ht="12.75">
      <c r="A104" s="29" t="s">
        <v>56</v>
      </c>
      <c r="B104" s="30" t="s">
        <v>57</v>
      </c>
      <c r="C104" s="31">
        <f t="shared" si="18"/>
        <v>400000</v>
      </c>
      <c r="D104" s="31">
        <f t="shared" si="18"/>
        <v>337837</v>
      </c>
      <c r="E104" s="31">
        <f t="shared" si="18"/>
        <v>368549.45454545453</v>
      </c>
      <c r="F104" s="33">
        <f t="shared" si="15"/>
        <v>0.8445925</v>
      </c>
    </row>
    <row r="105" spans="1:6" ht="12.75">
      <c r="A105" s="29" t="s">
        <v>58</v>
      </c>
      <c r="B105" s="30" t="s">
        <v>59</v>
      </c>
      <c r="C105" s="31">
        <v>400000</v>
      </c>
      <c r="D105" s="31">
        <v>337837</v>
      </c>
      <c r="E105" s="31">
        <f>D105/11*12</f>
        <v>368549.45454545453</v>
      </c>
      <c r="F105" s="33">
        <f t="shared" si="15"/>
        <v>0.8445925</v>
      </c>
    </row>
    <row r="106" spans="1:6" ht="25.5">
      <c r="A106" s="29" t="s">
        <v>218</v>
      </c>
      <c r="B106" s="30" t="s">
        <v>219</v>
      </c>
      <c r="C106" s="31">
        <f>C107</f>
        <v>53000</v>
      </c>
      <c r="D106" s="31">
        <f>D107</f>
        <v>52215</v>
      </c>
      <c r="E106" s="31">
        <f>E107</f>
        <v>52215</v>
      </c>
      <c r="F106" s="33">
        <f t="shared" si="15"/>
        <v>0.985188679245283</v>
      </c>
    </row>
    <row r="107" spans="1:6" ht="12.75">
      <c r="A107" s="29" t="s">
        <v>214</v>
      </c>
      <c r="B107" s="30" t="s">
        <v>220</v>
      </c>
      <c r="C107" s="31">
        <v>53000</v>
      </c>
      <c r="D107" s="31">
        <v>52215</v>
      </c>
      <c r="E107" s="31">
        <f>D107</f>
        <v>52215</v>
      </c>
      <c r="F107" s="33">
        <f t="shared" si="15"/>
        <v>0.985188679245283</v>
      </c>
    </row>
    <row r="108" spans="1:6" ht="12.75">
      <c r="A108" s="29" t="s">
        <v>60</v>
      </c>
      <c r="B108" s="30" t="s">
        <v>61</v>
      </c>
      <c r="C108" s="31">
        <f>C109+C112+C114</f>
        <v>-9568000</v>
      </c>
      <c r="D108" s="31">
        <f>D109+D112+D114</f>
        <v>2098652</v>
      </c>
      <c r="E108" s="31">
        <f>E109+E112+E114</f>
        <v>2289438.5454545454</v>
      </c>
      <c r="F108" s="33">
        <f t="shared" si="15"/>
        <v>-0.21934071906354516</v>
      </c>
    </row>
    <row r="109" spans="1:6" ht="12.75">
      <c r="A109" s="29" t="s">
        <v>62</v>
      </c>
      <c r="B109" s="30" t="s">
        <v>63</v>
      </c>
      <c r="C109" s="31">
        <f aca="true" t="shared" si="19" ref="C109:E110">C110</f>
        <v>296000</v>
      </c>
      <c r="D109" s="31">
        <f t="shared" si="19"/>
        <v>295566</v>
      </c>
      <c r="E109" s="31">
        <f t="shared" si="19"/>
        <v>322435.63636363635</v>
      </c>
      <c r="F109" s="33">
        <f t="shared" si="15"/>
        <v>0.9985337837837838</v>
      </c>
    </row>
    <row r="110" spans="1:6" ht="25.5">
      <c r="A110" s="29" t="s">
        <v>64</v>
      </c>
      <c r="B110" s="30" t="s">
        <v>65</v>
      </c>
      <c r="C110" s="31">
        <f t="shared" si="19"/>
        <v>296000</v>
      </c>
      <c r="D110" s="31">
        <f t="shared" si="19"/>
        <v>295566</v>
      </c>
      <c r="E110" s="31">
        <f t="shared" si="19"/>
        <v>322435.63636363635</v>
      </c>
      <c r="F110" s="33">
        <f t="shared" si="15"/>
        <v>0.9985337837837838</v>
      </c>
    </row>
    <row r="111" spans="1:6" ht="12.75">
      <c r="A111" s="29" t="s">
        <v>66</v>
      </c>
      <c r="B111" s="30" t="s">
        <v>67</v>
      </c>
      <c r="C111" s="31">
        <v>296000</v>
      </c>
      <c r="D111" s="31">
        <v>295566</v>
      </c>
      <c r="E111" s="31">
        <f>D111/11*12</f>
        <v>322435.63636363635</v>
      </c>
      <c r="F111" s="33">
        <f t="shared" si="15"/>
        <v>0.9985337837837838</v>
      </c>
    </row>
    <row r="112" spans="1:6" ht="12.75">
      <c r="A112" s="29" t="s">
        <v>184</v>
      </c>
      <c r="B112" s="30" t="s">
        <v>69</v>
      </c>
      <c r="C112" s="31">
        <f>C113</f>
        <v>2108000</v>
      </c>
      <c r="D112" s="31">
        <f>D113</f>
        <v>1803086</v>
      </c>
      <c r="E112" s="31">
        <f>E113</f>
        <v>1967002.9090909092</v>
      </c>
      <c r="F112" s="33">
        <f t="shared" si="15"/>
        <v>0.855353889943074</v>
      </c>
    </row>
    <row r="113" spans="1:6" ht="12.75">
      <c r="A113" s="29" t="s">
        <v>10</v>
      </c>
      <c r="B113" s="30" t="s">
        <v>70</v>
      </c>
      <c r="C113" s="31">
        <v>2108000</v>
      </c>
      <c r="D113" s="31">
        <v>1803086</v>
      </c>
      <c r="E113" s="31">
        <f>D113/11*12</f>
        <v>1967002.9090909092</v>
      </c>
      <c r="F113" s="33">
        <f t="shared" si="15"/>
        <v>0.855353889943074</v>
      </c>
    </row>
    <row r="114" spans="1:6" ht="12.75">
      <c r="A114" s="29" t="s">
        <v>208</v>
      </c>
      <c r="B114" s="30" t="s">
        <v>206</v>
      </c>
      <c r="C114" s="31">
        <f>C115</f>
        <v>-11972000</v>
      </c>
      <c r="D114" s="31">
        <f>D115</f>
        <v>0</v>
      </c>
      <c r="E114" s="31">
        <f>E115</f>
        <v>0</v>
      </c>
      <c r="F114" s="33">
        <f t="shared" si="15"/>
        <v>0</v>
      </c>
    </row>
    <row r="115" spans="1:6" ht="25.5">
      <c r="A115" s="29" t="s">
        <v>209</v>
      </c>
      <c r="B115" s="30" t="s">
        <v>210</v>
      </c>
      <c r="C115" s="31">
        <v>-11972000</v>
      </c>
      <c r="D115" s="31">
        <v>0</v>
      </c>
      <c r="E115" s="31">
        <v>0</v>
      </c>
      <c r="F115" s="33">
        <f t="shared" si="15"/>
        <v>0</v>
      </c>
    </row>
    <row r="116" spans="1:6" ht="12.75">
      <c r="A116" s="29" t="s">
        <v>76</v>
      </c>
      <c r="B116" s="30" t="s">
        <v>77</v>
      </c>
      <c r="C116" s="31">
        <f aca="true" t="shared" si="20" ref="C116:E117">C117</f>
        <v>64543000</v>
      </c>
      <c r="D116" s="31">
        <f t="shared" si="20"/>
        <v>58711500</v>
      </c>
      <c r="E116" s="31">
        <f t="shared" si="20"/>
        <v>64048909.090909086</v>
      </c>
      <c r="F116" s="33">
        <f t="shared" si="15"/>
        <v>0.9096493810327998</v>
      </c>
    </row>
    <row r="117" spans="1:6" ht="12.75">
      <c r="A117" s="29" t="s">
        <v>78</v>
      </c>
      <c r="B117" s="30" t="s">
        <v>79</v>
      </c>
      <c r="C117" s="31">
        <f t="shared" si="20"/>
        <v>64543000</v>
      </c>
      <c r="D117" s="31">
        <f t="shared" si="20"/>
        <v>58711500</v>
      </c>
      <c r="E117" s="31">
        <f t="shared" si="20"/>
        <v>64048909.090909086</v>
      </c>
      <c r="F117" s="33">
        <f t="shared" si="15"/>
        <v>0.9096493810327998</v>
      </c>
    </row>
    <row r="118" spans="1:6" ht="25.5">
      <c r="A118" s="29" t="s">
        <v>185</v>
      </c>
      <c r="B118" s="30" t="s">
        <v>81</v>
      </c>
      <c r="C118" s="31">
        <f>C119+C120</f>
        <v>64543000</v>
      </c>
      <c r="D118" s="31">
        <f>D119+D120</f>
        <v>58711500</v>
      </c>
      <c r="E118" s="31">
        <f>E119+E120</f>
        <v>64048909.090909086</v>
      </c>
      <c r="F118" s="33">
        <f t="shared" si="15"/>
        <v>0.9096493810327998</v>
      </c>
    </row>
    <row r="119" spans="1:6" ht="12.75">
      <c r="A119" s="29" t="s">
        <v>12</v>
      </c>
      <c r="B119" s="30" t="s">
        <v>84</v>
      </c>
      <c r="C119" s="31">
        <v>63793000</v>
      </c>
      <c r="D119" s="31">
        <v>58036500</v>
      </c>
      <c r="E119" s="31">
        <f>D119/11*12</f>
        <v>63312545.45454545</v>
      </c>
      <c r="F119" s="33">
        <f t="shared" si="15"/>
        <v>0.9097628266424216</v>
      </c>
    </row>
    <row r="120" spans="1:6" ht="12.75">
      <c r="A120" s="29" t="s">
        <v>85</v>
      </c>
      <c r="B120" s="30" t="s">
        <v>86</v>
      </c>
      <c r="C120" s="31">
        <v>750000</v>
      </c>
      <c r="D120" s="31">
        <v>675000</v>
      </c>
      <c r="E120" s="31">
        <f>D120/11*12</f>
        <v>736363.6363636364</v>
      </c>
      <c r="F120" s="33">
        <f t="shared" si="15"/>
        <v>0.9</v>
      </c>
    </row>
    <row r="121" spans="1:6" ht="12.75">
      <c r="A121" s="29" t="s">
        <v>200</v>
      </c>
      <c r="B121" s="30">
        <v>4302</v>
      </c>
      <c r="C121" s="31">
        <f>C122</f>
        <v>0</v>
      </c>
      <c r="D121" s="31">
        <f>D122</f>
        <v>86325</v>
      </c>
      <c r="E121" s="31">
        <f>E122</f>
        <v>86325</v>
      </c>
      <c r="F121" s="33"/>
    </row>
    <row r="122" spans="1:6" ht="12.75">
      <c r="A122" s="29" t="s">
        <v>201</v>
      </c>
      <c r="B122" s="30">
        <v>430220</v>
      </c>
      <c r="C122" s="31">
        <v>0</v>
      </c>
      <c r="D122" s="31">
        <v>86325</v>
      </c>
      <c r="E122" s="31">
        <f>D122</f>
        <v>86325</v>
      </c>
      <c r="F122" s="33"/>
    </row>
    <row r="123" spans="1:9" ht="25.5">
      <c r="A123" s="29" t="s">
        <v>186</v>
      </c>
      <c r="B123" s="30" t="s">
        <v>101</v>
      </c>
      <c r="C123" s="31">
        <f>C124</f>
        <v>250910000</v>
      </c>
      <c r="D123" s="31">
        <f>D124</f>
        <v>201511980</v>
      </c>
      <c r="E123" s="31">
        <f>E124</f>
        <v>225433397</v>
      </c>
      <c r="F123" s="33">
        <f t="shared" si="15"/>
        <v>0.8031245466501933</v>
      </c>
      <c r="H123" s="34"/>
      <c r="I123" s="34"/>
    </row>
    <row r="124" spans="1:7" ht="12.75">
      <c r="A124" s="29" t="s">
        <v>103</v>
      </c>
      <c r="B124" s="30" t="s">
        <v>104</v>
      </c>
      <c r="C124" s="31">
        <f>C125+C135</f>
        <v>250910000</v>
      </c>
      <c r="D124" s="31">
        <f>D125+D135</f>
        <v>201511980</v>
      </c>
      <c r="E124" s="31">
        <f>E125+E135</f>
        <v>225433397</v>
      </c>
      <c r="F124" s="33">
        <f t="shared" si="15"/>
        <v>0.8031245466501933</v>
      </c>
      <c r="G124" s="34"/>
    </row>
    <row r="125" spans="1:6" ht="12.75">
      <c r="A125" s="29" t="s">
        <v>105</v>
      </c>
      <c r="B125" s="30" t="s">
        <v>106</v>
      </c>
      <c r="C125" s="31">
        <f>C126+C127+C128+C129+C130+C131+C132+C133</f>
        <v>250910000</v>
      </c>
      <c r="D125" s="31">
        <f>D126+D127+D128+D129+D130+D131+D132+D133</f>
        <v>201825632</v>
      </c>
      <c r="E125" s="31">
        <f>E126+E127+E128+E129+E130+E131+E132+E133</f>
        <v>225747049</v>
      </c>
      <c r="F125" s="33">
        <f t="shared" si="15"/>
        <v>0.804374604439839</v>
      </c>
    </row>
    <row r="126" spans="1:6" ht="12.75">
      <c r="A126" s="29" t="s">
        <v>107</v>
      </c>
      <c r="B126" s="30" t="s">
        <v>108</v>
      </c>
      <c r="C126" s="31">
        <f>C193+C181+C166+C150+C142</f>
        <v>51702000</v>
      </c>
      <c r="D126" s="31">
        <f>D193+D181+D166+D150+D142</f>
        <v>45968555</v>
      </c>
      <c r="E126" s="31">
        <f>E193+E181+E166+E150+E142</f>
        <v>50145954.90909091</v>
      </c>
      <c r="F126" s="33">
        <f t="shared" si="15"/>
        <v>0.8891059340064215</v>
      </c>
    </row>
    <row r="127" spans="1:6" ht="25.5">
      <c r="A127" s="29" t="s">
        <v>109</v>
      </c>
      <c r="B127" s="30" t="s">
        <v>110</v>
      </c>
      <c r="C127" s="31">
        <f>C143+C151+C158+C167+C176+C182+C194+C205+C215+C222</f>
        <v>72747800</v>
      </c>
      <c r="D127" s="31">
        <f>D143+D151+D158+D167+D176+D182+D194+D205+D215+D222</f>
        <v>46751698</v>
      </c>
      <c r="E127" s="31">
        <f>E143+E151+E158+E167+E176+E182+E194+E205+E215+E222</f>
        <v>51149719.63636364</v>
      </c>
      <c r="F127" s="33">
        <f t="shared" si="15"/>
        <v>0.6426544582791507</v>
      </c>
    </row>
    <row r="128" spans="1:6" ht="12.75">
      <c r="A128" s="29" t="s">
        <v>111</v>
      </c>
      <c r="B128" s="30" t="s">
        <v>112</v>
      </c>
      <c r="C128" s="31">
        <f>C153</f>
        <v>2621000</v>
      </c>
      <c r="D128" s="31">
        <f>D153</f>
        <v>1877886</v>
      </c>
      <c r="E128" s="31">
        <f>E153</f>
        <v>2621000</v>
      </c>
      <c r="F128" s="33">
        <f t="shared" si="15"/>
        <v>0.7164769172071729</v>
      </c>
    </row>
    <row r="129" spans="1:6" ht="12.75">
      <c r="A129" s="29" t="s">
        <v>113</v>
      </c>
      <c r="B129" s="30" t="s">
        <v>114</v>
      </c>
      <c r="C129" s="31">
        <f>C152+C168+C177+C183+C195+C211+C223</f>
        <v>22417500</v>
      </c>
      <c r="D129" s="31">
        <f>D152+D168+D177+D183+D195+D211+D223</f>
        <v>19709800</v>
      </c>
      <c r="E129" s="31">
        <f>E152+E168+E177+E183+E195+E211+E223</f>
        <v>22160327.272727273</v>
      </c>
      <c r="F129" s="33">
        <f t="shared" si="15"/>
        <v>0.8792148990743839</v>
      </c>
    </row>
    <row r="130" spans="1:6" ht="12.75">
      <c r="A130" s="29" t="s">
        <v>115</v>
      </c>
      <c r="B130" s="30" t="s">
        <v>116</v>
      </c>
      <c r="C130" s="31">
        <f>C216</f>
        <v>5650000</v>
      </c>
      <c r="D130" s="31">
        <f>D216</f>
        <v>4679162</v>
      </c>
      <c r="E130" s="31">
        <f>E216</f>
        <v>5104540.363636363</v>
      </c>
      <c r="F130" s="33">
        <f t="shared" si="15"/>
        <v>0.8281702654867257</v>
      </c>
    </row>
    <row r="131" spans="1:6" ht="12.75">
      <c r="A131" s="29" t="s">
        <v>118</v>
      </c>
      <c r="B131" s="30" t="s">
        <v>119</v>
      </c>
      <c r="C131" s="31">
        <f>C169+C196</f>
        <v>80704000</v>
      </c>
      <c r="D131" s="31">
        <f>D169+D196</f>
        <v>70033269</v>
      </c>
      <c r="E131" s="31">
        <f>E169+E196</f>
        <v>80187037.45454545</v>
      </c>
      <c r="F131" s="33">
        <f t="shared" si="15"/>
        <v>0.8677794037470262</v>
      </c>
    </row>
    <row r="132" spans="1:6" ht="25.5">
      <c r="A132" s="29" t="s">
        <v>120</v>
      </c>
      <c r="B132" s="30" t="s">
        <v>121</v>
      </c>
      <c r="C132" s="31">
        <f>C184+C197+C224</f>
        <v>9919700</v>
      </c>
      <c r="D132" s="31">
        <f>D184+D197+D224</f>
        <v>8498069</v>
      </c>
      <c r="E132" s="31">
        <f>E184+E197+E224</f>
        <v>9230469.363636363</v>
      </c>
      <c r="F132" s="33">
        <f t="shared" si="15"/>
        <v>0.8566860892970554</v>
      </c>
    </row>
    <row r="133" spans="1:6" ht="12.75">
      <c r="A133" s="29" t="s">
        <v>123</v>
      </c>
      <c r="B133" s="30" t="s">
        <v>124</v>
      </c>
      <c r="C133" s="31">
        <f>C134</f>
        <v>5148000</v>
      </c>
      <c r="D133" s="31">
        <f>D134</f>
        <v>4307193</v>
      </c>
      <c r="E133" s="31">
        <f>E134</f>
        <v>5148000</v>
      </c>
      <c r="F133" s="33">
        <f t="shared" si="15"/>
        <v>0.8366730769230769</v>
      </c>
    </row>
    <row r="134" spans="1:6" ht="12.75">
      <c r="A134" s="29" t="s">
        <v>125</v>
      </c>
      <c r="B134" s="30" t="s">
        <v>126</v>
      </c>
      <c r="C134" s="31">
        <f>C186+C207+C218</f>
        <v>5148000</v>
      </c>
      <c r="D134" s="31">
        <f>D186+D207+D218</f>
        <v>4307193</v>
      </c>
      <c r="E134" s="31">
        <f>E186+E207+E218</f>
        <v>5148000</v>
      </c>
      <c r="F134" s="33">
        <f t="shared" si="15"/>
        <v>0.8366730769230769</v>
      </c>
    </row>
    <row r="135" spans="1:6" ht="25.5">
      <c r="A135" s="29" t="s">
        <v>127</v>
      </c>
      <c r="B135" s="30" t="s">
        <v>128</v>
      </c>
      <c r="C135" s="31">
        <f aca="true" t="shared" si="21" ref="C135:E136">C136</f>
        <v>0</v>
      </c>
      <c r="D135" s="31">
        <f t="shared" si="21"/>
        <v>-313652</v>
      </c>
      <c r="E135" s="31">
        <f t="shared" si="21"/>
        <v>-313652</v>
      </c>
      <c r="F135" s="33"/>
    </row>
    <row r="136" spans="1:6" ht="12.75">
      <c r="A136" s="29" t="s">
        <v>129</v>
      </c>
      <c r="B136" s="30" t="s">
        <v>130</v>
      </c>
      <c r="C136" s="31">
        <f t="shared" si="21"/>
        <v>0</v>
      </c>
      <c r="D136" s="31">
        <f t="shared" si="21"/>
        <v>-313652</v>
      </c>
      <c r="E136" s="31">
        <f t="shared" si="21"/>
        <v>-313652</v>
      </c>
      <c r="F136" s="33"/>
    </row>
    <row r="137" spans="1:6" ht="25.5">
      <c r="A137" s="29" t="s">
        <v>131</v>
      </c>
      <c r="B137" s="30" t="s">
        <v>132</v>
      </c>
      <c r="C137" s="31">
        <f>C227+C200+C172+C146+C189+C161</f>
        <v>0</v>
      </c>
      <c r="D137" s="31">
        <f>D227+D200+D172+D146+D189+D161</f>
        <v>-313652</v>
      </c>
      <c r="E137" s="31">
        <f>E227+E200+E172+E146+E189+E161</f>
        <v>-313652</v>
      </c>
      <c r="F137" s="33"/>
    </row>
    <row r="138" spans="1:6" ht="12.75">
      <c r="A138" s="29" t="s">
        <v>152</v>
      </c>
      <c r="B138" s="30" t="s">
        <v>153</v>
      </c>
      <c r="C138" s="31">
        <f>C139+C147+C153</f>
        <v>20505000</v>
      </c>
      <c r="D138" s="31">
        <f>D139+D147+D153</f>
        <v>15982245</v>
      </c>
      <c r="E138" s="31">
        <f>E139+E147+E153</f>
        <v>17966710.90909091</v>
      </c>
      <c r="F138" s="33">
        <f t="shared" si="15"/>
        <v>0.7794316020482809</v>
      </c>
    </row>
    <row r="139" spans="1:6" ht="12.75">
      <c r="A139" s="29" t="s">
        <v>154</v>
      </c>
      <c r="B139" s="30" t="s">
        <v>137</v>
      </c>
      <c r="C139" s="31">
        <f>C140</f>
        <v>13376000</v>
      </c>
      <c r="D139" s="31">
        <f>D140</f>
        <v>9933641</v>
      </c>
      <c r="E139" s="31">
        <f>E140</f>
        <v>10837710.90909091</v>
      </c>
      <c r="F139" s="33">
        <f aca="true" t="shared" si="22" ref="F139:F202">D139/C139</f>
        <v>0.742646605861244</v>
      </c>
    </row>
    <row r="140" spans="1:6" ht="12.75">
      <c r="A140" s="29" t="s">
        <v>103</v>
      </c>
      <c r="B140" s="30" t="s">
        <v>104</v>
      </c>
      <c r="C140" s="31">
        <f>C141+C144</f>
        <v>13376000</v>
      </c>
      <c r="D140" s="31">
        <f>D141+D144</f>
        <v>9933641</v>
      </c>
      <c r="E140" s="31">
        <f>E141+E144</f>
        <v>10837710.90909091</v>
      </c>
      <c r="F140" s="33">
        <f t="shared" si="22"/>
        <v>0.742646605861244</v>
      </c>
    </row>
    <row r="141" spans="1:6" ht="12.75">
      <c r="A141" s="29" t="s">
        <v>105</v>
      </c>
      <c r="B141" s="30" t="s">
        <v>106</v>
      </c>
      <c r="C141" s="31">
        <f>C142+C143</f>
        <v>13376000</v>
      </c>
      <c r="D141" s="31">
        <f>D142+D143</f>
        <v>9944769</v>
      </c>
      <c r="E141" s="31">
        <f>E142+E143</f>
        <v>10848838.90909091</v>
      </c>
      <c r="F141" s="33">
        <f t="shared" si="22"/>
        <v>0.7434785436602871</v>
      </c>
    </row>
    <row r="142" spans="1:6" ht="12.75">
      <c r="A142" s="29" t="s">
        <v>107</v>
      </c>
      <c r="B142" s="30" t="s">
        <v>108</v>
      </c>
      <c r="C142" s="31">
        <v>6563000</v>
      </c>
      <c r="D142" s="31">
        <v>5518345</v>
      </c>
      <c r="E142" s="31">
        <f>D142/11*12</f>
        <v>6020012.7272727275</v>
      </c>
      <c r="F142" s="33">
        <f t="shared" si="22"/>
        <v>0.8408266036873381</v>
      </c>
    </row>
    <row r="143" spans="1:6" ht="25.5">
      <c r="A143" s="29" t="s">
        <v>109</v>
      </c>
      <c r="B143" s="30" t="s">
        <v>110</v>
      </c>
      <c r="C143" s="31">
        <v>6813000</v>
      </c>
      <c r="D143" s="31">
        <v>4426424</v>
      </c>
      <c r="E143" s="31">
        <f>D143/11*12</f>
        <v>4828826.181818182</v>
      </c>
      <c r="F143" s="33">
        <f t="shared" si="22"/>
        <v>0.6497026273301042</v>
      </c>
    </row>
    <row r="144" spans="1:6" ht="25.5">
      <c r="A144" s="29" t="s">
        <v>127</v>
      </c>
      <c r="B144" s="30" t="s">
        <v>128</v>
      </c>
      <c r="C144" s="31">
        <f aca="true" t="shared" si="23" ref="C144:E145">C145</f>
        <v>0</v>
      </c>
      <c r="D144" s="31">
        <f t="shared" si="23"/>
        <v>-11128</v>
      </c>
      <c r="E144" s="31">
        <f t="shared" si="23"/>
        <v>-11128</v>
      </c>
      <c r="F144" s="33"/>
    </row>
    <row r="145" spans="1:6" ht="12.75">
      <c r="A145" s="29" t="s">
        <v>129</v>
      </c>
      <c r="B145" s="30" t="s">
        <v>130</v>
      </c>
      <c r="C145" s="31">
        <f t="shared" si="23"/>
        <v>0</v>
      </c>
      <c r="D145" s="31">
        <f t="shared" si="23"/>
        <v>-11128</v>
      </c>
      <c r="E145" s="31">
        <f t="shared" si="23"/>
        <v>-11128</v>
      </c>
      <c r="F145" s="33"/>
    </row>
    <row r="146" spans="1:6" ht="25.5">
      <c r="A146" s="29" t="s">
        <v>131</v>
      </c>
      <c r="B146" s="30" t="s">
        <v>132</v>
      </c>
      <c r="C146" s="31">
        <v>0</v>
      </c>
      <c r="D146" s="31">
        <v>-11128</v>
      </c>
      <c r="E146" s="31">
        <f>D146</f>
        <v>-11128</v>
      </c>
      <c r="F146" s="33"/>
    </row>
    <row r="147" spans="1:6" ht="12.75">
      <c r="A147" s="29" t="s">
        <v>155</v>
      </c>
      <c r="B147" s="30" t="s">
        <v>156</v>
      </c>
      <c r="C147" s="31">
        <f aca="true" t="shared" si="24" ref="C147:E148">C148</f>
        <v>4508000</v>
      </c>
      <c r="D147" s="31">
        <f t="shared" si="24"/>
        <v>4170718</v>
      </c>
      <c r="E147" s="31">
        <f t="shared" si="24"/>
        <v>4508000</v>
      </c>
      <c r="F147" s="33">
        <f t="shared" si="22"/>
        <v>0.925181455190772</v>
      </c>
    </row>
    <row r="148" spans="1:6" ht="12.75">
      <c r="A148" s="29" t="s">
        <v>103</v>
      </c>
      <c r="B148" s="30" t="s">
        <v>104</v>
      </c>
      <c r="C148" s="31">
        <f t="shared" si="24"/>
        <v>4508000</v>
      </c>
      <c r="D148" s="31">
        <f t="shared" si="24"/>
        <v>4170718</v>
      </c>
      <c r="E148" s="31">
        <f t="shared" si="24"/>
        <v>4508000</v>
      </c>
      <c r="F148" s="33">
        <f t="shared" si="22"/>
        <v>0.925181455190772</v>
      </c>
    </row>
    <row r="149" spans="1:6" ht="12.75">
      <c r="A149" s="29" t="s">
        <v>105</v>
      </c>
      <c r="B149" s="30" t="s">
        <v>106</v>
      </c>
      <c r="C149" s="31">
        <f>C150+C151+C152</f>
        <v>4508000</v>
      </c>
      <c r="D149" s="31">
        <f>D150+D151+D152</f>
        <v>4170718</v>
      </c>
      <c r="E149" s="31">
        <f>E150+E151+E152</f>
        <v>4508000</v>
      </c>
      <c r="F149" s="33">
        <f t="shared" si="22"/>
        <v>0.925181455190772</v>
      </c>
    </row>
    <row r="150" spans="1:6" ht="12.75">
      <c r="A150" s="29" t="s">
        <v>107</v>
      </c>
      <c r="B150" s="30" t="s">
        <v>108</v>
      </c>
      <c r="C150" s="31">
        <v>218000</v>
      </c>
      <c r="D150" s="31">
        <v>201263</v>
      </c>
      <c r="E150" s="31">
        <f>C150</f>
        <v>218000</v>
      </c>
      <c r="F150" s="33">
        <f t="shared" si="22"/>
        <v>0.9232247706422019</v>
      </c>
    </row>
    <row r="151" spans="1:6" ht="25.5">
      <c r="A151" s="29" t="s">
        <v>109</v>
      </c>
      <c r="B151" s="30" t="s">
        <v>110</v>
      </c>
      <c r="C151" s="31">
        <v>630000</v>
      </c>
      <c r="D151" s="31">
        <v>578455</v>
      </c>
      <c r="E151" s="31">
        <f>C151</f>
        <v>630000</v>
      </c>
      <c r="F151" s="33">
        <f t="shared" si="22"/>
        <v>0.9181825396825397</v>
      </c>
    </row>
    <row r="152" spans="1:6" ht="12.75">
      <c r="A152" s="29" t="s">
        <v>113</v>
      </c>
      <c r="B152" s="30" t="s">
        <v>114</v>
      </c>
      <c r="C152" s="31">
        <v>3660000</v>
      </c>
      <c r="D152" s="31">
        <v>3391000</v>
      </c>
      <c r="E152" s="31">
        <f>C152</f>
        <v>3660000</v>
      </c>
      <c r="F152" s="33">
        <f t="shared" si="22"/>
        <v>0.9265027322404371</v>
      </c>
    </row>
    <row r="153" spans="1:6" ht="12.75">
      <c r="A153" s="29" t="s">
        <v>157</v>
      </c>
      <c r="B153" s="30" t="s">
        <v>117</v>
      </c>
      <c r="C153" s="31">
        <v>2621000</v>
      </c>
      <c r="D153" s="31">
        <v>1877886</v>
      </c>
      <c r="E153" s="31">
        <f>C153</f>
        <v>2621000</v>
      </c>
      <c r="F153" s="33">
        <f t="shared" si="22"/>
        <v>0.7164769172071729</v>
      </c>
    </row>
    <row r="154" spans="1:6" ht="25.5">
      <c r="A154" s="29" t="s">
        <v>158</v>
      </c>
      <c r="B154" s="30" t="s">
        <v>122</v>
      </c>
      <c r="C154" s="31">
        <f aca="true" t="shared" si="25" ref="C154:E155">C155</f>
        <v>374000</v>
      </c>
      <c r="D154" s="31">
        <f t="shared" si="25"/>
        <v>280467</v>
      </c>
      <c r="E154" s="31">
        <f t="shared" si="25"/>
        <v>305966.0909090909</v>
      </c>
      <c r="F154" s="33">
        <f t="shared" si="22"/>
        <v>0.7499117647058824</v>
      </c>
    </row>
    <row r="155" spans="1:6" ht="12.75">
      <c r="A155" s="29" t="s">
        <v>159</v>
      </c>
      <c r="B155" s="30" t="s">
        <v>160</v>
      </c>
      <c r="C155" s="31">
        <f t="shared" si="25"/>
        <v>374000</v>
      </c>
      <c r="D155" s="31">
        <f t="shared" si="25"/>
        <v>280467</v>
      </c>
      <c r="E155" s="31">
        <f t="shared" si="25"/>
        <v>305966.0909090909</v>
      </c>
      <c r="F155" s="33">
        <f t="shared" si="22"/>
        <v>0.7499117647058824</v>
      </c>
    </row>
    <row r="156" spans="1:6" ht="12.75">
      <c r="A156" s="29" t="s">
        <v>103</v>
      </c>
      <c r="B156" s="30" t="s">
        <v>104</v>
      </c>
      <c r="C156" s="31">
        <f>C157+C159</f>
        <v>374000</v>
      </c>
      <c r="D156" s="31">
        <f>D157+D159</f>
        <v>280467</v>
      </c>
      <c r="E156" s="31">
        <f>E157+E159</f>
        <v>305966.0909090909</v>
      </c>
      <c r="F156" s="33">
        <f t="shared" si="22"/>
        <v>0.7499117647058824</v>
      </c>
    </row>
    <row r="157" spans="1:6" ht="12.75">
      <c r="A157" s="29" t="s">
        <v>105</v>
      </c>
      <c r="B157" s="30" t="s">
        <v>106</v>
      </c>
      <c r="C157" s="31">
        <f>C158</f>
        <v>374000</v>
      </c>
      <c r="D157" s="31">
        <f>D158</f>
        <v>280490</v>
      </c>
      <c r="E157" s="31">
        <f>E158</f>
        <v>305989.0909090909</v>
      </c>
      <c r="F157" s="33">
        <f t="shared" si="22"/>
        <v>0.7499732620320856</v>
      </c>
    </row>
    <row r="158" spans="1:6" ht="25.5">
      <c r="A158" s="29" t="s">
        <v>109</v>
      </c>
      <c r="B158" s="30" t="s">
        <v>110</v>
      </c>
      <c r="C158" s="31">
        <v>374000</v>
      </c>
      <c r="D158" s="31">
        <v>280490</v>
      </c>
      <c r="E158" s="31">
        <f>D158/11*12</f>
        <v>305989.0909090909</v>
      </c>
      <c r="F158" s="33">
        <f t="shared" si="22"/>
        <v>0.7499732620320856</v>
      </c>
    </row>
    <row r="159" spans="1:6" ht="25.5">
      <c r="A159" s="29" t="s">
        <v>127</v>
      </c>
      <c r="B159" s="30" t="s">
        <v>128</v>
      </c>
      <c r="C159" s="31">
        <f aca="true" t="shared" si="26" ref="C159:E160">C160</f>
        <v>0</v>
      </c>
      <c r="D159" s="31">
        <f t="shared" si="26"/>
        <v>-23</v>
      </c>
      <c r="E159" s="31">
        <f t="shared" si="26"/>
        <v>-23</v>
      </c>
      <c r="F159" s="33"/>
    </row>
    <row r="160" spans="1:6" ht="12.75">
      <c r="A160" s="29" t="s">
        <v>129</v>
      </c>
      <c r="B160" s="30" t="s">
        <v>130</v>
      </c>
      <c r="C160" s="31">
        <f t="shared" si="26"/>
        <v>0</v>
      </c>
      <c r="D160" s="31">
        <f t="shared" si="26"/>
        <v>-23</v>
      </c>
      <c r="E160" s="31">
        <f t="shared" si="26"/>
        <v>-23</v>
      </c>
      <c r="F160" s="33"/>
    </row>
    <row r="161" spans="1:6" ht="25.5">
      <c r="A161" s="29" t="s">
        <v>131</v>
      </c>
      <c r="B161" s="30" t="s">
        <v>132</v>
      </c>
      <c r="C161" s="31">
        <v>0</v>
      </c>
      <c r="D161" s="31">
        <v>-23</v>
      </c>
      <c r="E161" s="31">
        <v>-23</v>
      </c>
      <c r="F161" s="33"/>
    </row>
    <row r="162" spans="1:6" ht="12.75">
      <c r="A162" s="29" t="s">
        <v>161</v>
      </c>
      <c r="B162" s="30" t="s">
        <v>162</v>
      </c>
      <c r="C162" s="31">
        <f>C163+C173+C178+C190</f>
        <v>177070000</v>
      </c>
      <c r="D162" s="31">
        <f>D163+D173+D178+D190</f>
        <v>151505203</v>
      </c>
      <c r="E162" s="31">
        <f>E163+E173+E178+E190</f>
        <v>169837237.45454544</v>
      </c>
      <c r="F162" s="33">
        <f t="shared" si="22"/>
        <v>0.8556232168069126</v>
      </c>
    </row>
    <row r="163" spans="1:6" ht="12.75">
      <c r="A163" s="29" t="s">
        <v>163</v>
      </c>
      <c r="B163" s="30" t="s">
        <v>164</v>
      </c>
      <c r="C163" s="31">
        <f>C164</f>
        <v>26820000</v>
      </c>
      <c r="D163" s="31">
        <f>D164</f>
        <v>20015306</v>
      </c>
      <c r="E163" s="31">
        <f>E164</f>
        <v>25947708.18181818</v>
      </c>
      <c r="F163" s="33">
        <f t="shared" si="22"/>
        <v>0.7462828486204325</v>
      </c>
    </row>
    <row r="164" spans="1:6" ht="12.75">
      <c r="A164" s="29" t="s">
        <v>103</v>
      </c>
      <c r="B164" s="30" t="s">
        <v>104</v>
      </c>
      <c r="C164" s="31">
        <f>C165+C170</f>
        <v>26820000</v>
      </c>
      <c r="D164" s="31">
        <f>D165+D170</f>
        <v>20015306</v>
      </c>
      <c r="E164" s="31">
        <f>E165+E170</f>
        <v>25947708.18181818</v>
      </c>
      <c r="F164" s="33">
        <f t="shared" si="22"/>
        <v>0.7462828486204325</v>
      </c>
    </row>
    <row r="165" spans="1:6" ht="12.75">
      <c r="A165" s="29" t="s">
        <v>105</v>
      </c>
      <c r="B165" s="30" t="s">
        <v>106</v>
      </c>
      <c r="C165" s="31">
        <f>C166+C167+C169+C168</f>
        <v>26820000</v>
      </c>
      <c r="D165" s="31">
        <f>D166+D167+D169+D168</f>
        <v>20078240</v>
      </c>
      <c r="E165" s="31">
        <f>E166+E167+E169+E168</f>
        <v>26010642.18181818</v>
      </c>
      <c r="F165" s="33">
        <f t="shared" si="22"/>
        <v>0.7486293810589113</v>
      </c>
    </row>
    <row r="166" spans="1:6" ht="12.75">
      <c r="A166" s="29" t="s">
        <v>107</v>
      </c>
      <c r="B166" s="30" t="s">
        <v>108</v>
      </c>
      <c r="C166" s="31">
        <v>11108000</v>
      </c>
      <c r="D166" s="31">
        <f>7853029+1814778</f>
        <v>9667807</v>
      </c>
      <c r="E166" s="31">
        <f>D166/11*12</f>
        <v>10546698.545454545</v>
      </c>
      <c r="F166" s="33">
        <f t="shared" si="22"/>
        <v>0.870346326971552</v>
      </c>
    </row>
    <row r="167" spans="1:6" ht="25.5">
      <c r="A167" s="29" t="s">
        <v>109</v>
      </c>
      <c r="B167" s="30" t="s">
        <v>110</v>
      </c>
      <c r="C167" s="31">
        <v>1203000</v>
      </c>
      <c r="D167" s="31">
        <f>592480+282885</f>
        <v>875365</v>
      </c>
      <c r="E167" s="31">
        <f>D167/11*12</f>
        <v>954943.6363636365</v>
      </c>
      <c r="F167" s="33">
        <f t="shared" si="22"/>
        <v>0.7276517040731505</v>
      </c>
    </row>
    <row r="168" spans="1:6" ht="12.75">
      <c r="A168" s="29" t="s">
        <v>113</v>
      </c>
      <c r="B168" s="30" t="s">
        <v>114</v>
      </c>
      <c r="C168" s="31">
        <v>320000</v>
      </c>
      <c r="D168" s="31">
        <v>0</v>
      </c>
      <c r="E168" s="31">
        <f>C168</f>
        <v>320000</v>
      </c>
      <c r="F168" s="33">
        <f t="shared" si="22"/>
        <v>0</v>
      </c>
    </row>
    <row r="169" spans="1:6" ht="12.75">
      <c r="A169" s="29" t="s">
        <v>118</v>
      </c>
      <c r="B169" s="30" t="s">
        <v>119</v>
      </c>
      <c r="C169" s="31">
        <v>14189000</v>
      </c>
      <c r="D169" s="31">
        <v>9535068</v>
      </c>
      <c r="E169" s="31">
        <f>C169</f>
        <v>14189000</v>
      </c>
      <c r="F169" s="33">
        <f t="shared" si="22"/>
        <v>0.6720042286278103</v>
      </c>
    </row>
    <row r="170" spans="1:6" ht="25.5">
      <c r="A170" s="29" t="s">
        <v>127</v>
      </c>
      <c r="B170" s="30" t="s">
        <v>128</v>
      </c>
      <c r="C170" s="31">
        <f aca="true" t="shared" si="27" ref="C170:E171">C171</f>
        <v>0</v>
      </c>
      <c r="D170" s="31">
        <f t="shared" si="27"/>
        <v>-62934</v>
      </c>
      <c r="E170" s="31">
        <f t="shared" si="27"/>
        <v>-62934</v>
      </c>
      <c r="F170" s="33"/>
    </row>
    <row r="171" spans="1:6" ht="12.75">
      <c r="A171" s="29" t="s">
        <v>129</v>
      </c>
      <c r="B171" s="30" t="s">
        <v>130</v>
      </c>
      <c r="C171" s="31">
        <f t="shared" si="27"/>
        <v>0</v>
      </c>
      <c r="D171" s="31">
        <f t="shared" si="27"/>
        <v>-62934</v>
      </c>
      <c r="E171" s="31">
        <f t="shared" si="27"/>
        <v>-62934</v>
      </c>
      <c r="F171" s="33"/>
    </row>
    <row r="172" spans="1:6" ht="25.5">
      <c r="A172" s="29" t="s">
        <v>131</v>
      </c>
      <c r="B172" s="30" t="s">
        <v>132</v>
      </c>
      <c r="C172" s="31">
        <v>0</v>
      </c>
      <c r="D172" s="31">
        <f>-58402-4532</f>
        <v>-62934</v>
      </c>
      <c r="E172" s="31">
        <f>D172</f>
        <v>-62934</v>
      </c>
      <c r="F172" s="33"/>
    </row>
    <row r="173" spans="1:6" ht="12.75">
      <c r="A173" s="29" t="s">
        <v>165</v>
      </c>
      <c r="B173" s="30" t="s">
        <v>166</v>
      </c>
      <c r="C173" s="31">
        <f aca="true" t="shared" si="28" ref="C173:E174">C174</f>
        <v>1155000</v>
      </c>
      <c r="D173" s="31">
        <f t="shared" si="28"/>
        <v>166000</v>
      </c>
      <c r="E173" s="31">
        <f t="shared" si="28"/>
        <v>1155000</v>
      </c>
      <c r="F173" s="33">
        <f t="shared" si="22"/>
        <v>0.14372294372294372</v>
      </c>
    </row>
    <row r="174" spans="1:6" ht="12.75">
      <c r="A174" s="29" t="s">
        <v>103</v>
      </c>
      <c r="B174" s="30" t="s">
        <v>104</v>
      </c>
      <c r="C174" s="31">
        <f t="shared" si="28"/>
        <v>1155000</v>
      </c>
      <c r="D174" s="31">
        <f t="shared" si="28"/>
        <v>166000</v>
      </c>
      <c r="E174" s="31">
        <f t="shared" si="28"/>
        <v>1155000</v>
      </c>
      <c r="F174" s="33">
        <f t="shared" si="22"/>
        <v>0.14372294372294372</v>
      </c>
    </row>
    <row r="175" spans="1:6" ht="12.75">
      <c r="A175" s="29" t="s">
        <v>105</v>
      </c>
      <c r="B175" s="30" t="s">
        <v>106</v>
      </c>
      <c r="C175" s="31">
        <f>C176+C177</f>
        <v>1155000</v>
      </c>
      <c r="D175" s="31">
        <f>D176+D177</f>
        <v>166000</v>
      </c>
      <c r="E175" s="31">
        <f>E176+E177</f>
        <v>1155000</v>
      </c>
      <c r="F175" s="33">
        <f t="shared" si="22"/>
        <v>0.14372294372294372</v>
      </c>
    </row>
    <row r="176" spans="1:6" ht="25.5">
      <c r="A176" s="29" t="s">
        <v>109</v>
      </c>
      <c r="B176" s="30" t="s">
        <v>110</v>
      </c>
      <c r="C176" s="31">
        <v>150000</v>
      </c>
      <c r="D176" s="31">
        <v>1000</v>
      </c>
      <c r="E176" s="31">
        <f>C176</f>
        <v>150000</v>
      </c>
      <c r="F176" s="33">
        <f t="shared" si="22"/>
        <v>0.006666666666666667</v>
      </c>
    </row>
    <row r="177" spans="1:6" ht="12.75">
      <c r="A177" s="29" t="s">
        <v>113</v>
      </c>
      <c r="B177" s="30" t="s">
        <v>114</v>
      </c>
      <c r="C177" s="31">
        <v>1005000</v>
      </c>
      <c r="D177" s="31">
        <v>165000</v>
      </c>
      <c r="E177" s="31">
        <f>C177</f>
        <v>1005000</v>
      </c>
      <c r="F177" s="33">
        <f t="shared" si="22"/>
        <v>0.16417910447761194</v>
      </c>
    </row>
    <row r="178" spans="1:6" ht="12.75">
      <c r="A178" s="29" t="s">
        <v>167</v>
      </c>
      <c r="B178" s="30" t="s">
        <v>168</v>
      </c>
      <c r="C178" s="31">
        <f>C179</f>
        <v>25728000</v>
      </c>
      <c r="D178" s="31">
        <f>D179</f>
        <v>23248388</v>
      </c>
      <c r="E178" s="31">
        <f>E179</f>
        <v>24890858.545454547</v>
      </c>
      <c r="F178" s="33">
        <f t="shared" si="22"/>
        <v>0.9036220460199005</v>
      </c>
    </row>
    <row r="179" spans="1:6" ht="12.75">
      <c r="A179" s="29" t="s">
        <v>103</v>
      </c>
      <c r="B179" s="30" t="s">
        <v>104</v>
      </c>
      <c r="C179" s="31">
        <f>C180+C185+C187</f>
        <v>25728000</v>
      </c>
      <c r="D179" s="31">
        <f>D180+D185+D187</f>
        <v>23248388</v>
      </c>
      <c r="E179" s="31">
        <f>E180+E185+E187</f>
        <v>24890858.545454547</v>
      </c>
      <c r="F179" s="33">
        <f t="shared" si="22"/>
        <v>0.9036220460199005</v>
      </c>
    </row>
    <row r="180" spans="1:6" ht="12.75">
      <c r="A180" s="29" t="s">
        <v>105</v>
      </c>
      <c r="B180" s="30" t="s">
        <v>106</v>
      </c>
      <c r="C180" s="31">
        <f>C181+C182+C183+C184</f>
        <v>25726000</v>
      </c>
      <c r="D180" s="31">
        <f>D181+D182+D183+D184</f>
        <v>23255158</v>
      </c>
      <c r="E180" s="31">
        <f>E181+E182+E183+E184</f>
        <v>24896990.545454547</v>
      </c>
      <c r="F180" s="33">
        <f t="shared" si="22"/>
        <v>0.9039554536266812</v>
      </c>
    </row>
    <row r="181" spans="1:6" ht="12.75">
      <c r="A181" s="29" t="s">
        <v>107</v>
      </c>
      <c r="B181" s="30" t="s">
        <v>108</v>
      </c>
      <c r="C181" s="31">
        <v>1556000</v>
      </c>
      <c r="D181" s="31">
        <v>1388782</v>
      </c>
      <c r="E181" s="31">
        <f>D181/11*12</f>
        <v>1515034.9090909092</v>
      </c>
      <c r="F181" s="33">
        <f t="shared" si="22"/>
        <v>0.8925334190231362</v>
      </c>
    </row>
    <row r="182" spans="1:6" ht="25.5">
      <c r="A182" s="29" t="s">
        <v>109</v>
      </c>
      <c r="B182" s="30" t="s">
        <v>110</v>
      </c>
      <c r="C182" s="31">
        <v>657000</v>
      </c>
      <c r="D182" s="31">
        <v>364273</v>
      </c>
      <c r="E182" s="31">
        <f>D182/11*12</f>
        <v>397388.7272727273</v>
      </c>
      <c r="F182" s="33">
        <f t="shared" si="22"/>
        <v>0.5544490106544901</v>
      </c>
    </row>
    <row r="183" spans="1:6" ht="12.75">
      <c r="A183" s="29" t="s">
        <v>113</v>
      </c>
      <c r="B183" s="30" t="s">
        <v>114</v>
      </c>
      <c r="C183" s="31">
        <v>15143000</v>
      </c>
      <c r="D183" s="31">
        <v>14314000</v>
      </c>
      <c r="E183" s="31">
        <f>C183</f>
        <v>15143000</v>
      </c>
      <c r="F183" s="33">
        <f t="shared" si="22"/>
        <v>0.945255233441194</v>
      </c>
    </row>
    <row r="184" spans="1:6" ht="25.5">
      <c r="A184" s="29" t="s">
        <v>120</v>
      </c>
      <c r="B184" s="30" t="s">
        <v>121</v>
      </c>
      <c r="C184" s="31">
        <v>8370000</v>
      </c>
      <c r="D184" s="31">
        <v>7188103</v>
      </c>
      <c r="E184" s="31">
        <f>D184/11*12</f>
        <v>7841566.909090908</v>
      </c>
      <c r="F184" s="33">
        <f t="shared" si="22"/>
        <v>0.8587936678614098</v>
      </c>
    </row>
    <row r="185" spans="1:6" ht="12.75">
      <c r="A185" s="29" t="s">
        <v>123</v>
      </c>
      <c r="B185" s="30" t="s">
        <v>124</v>
      </c>
      <c r="C185" s="31">
        <f>C186</f>
        <v>2000</v>
      </c>
      <c r="D185" s="31">
        <f>D186</f>
        <v>1362</v>
      </c>
      <c r="E185" s="31">
        <f>E186</f>
        <v>2000</v>
      </c>
      <c r="F185" s="33">
        <f t="shared" si="22"/>
        <v>0.681</v>
      </c>
    </row>
    <row r="186" spans="1:6" ht="12.75">
      <c r="A186" s="29" t="s">
        <v>125</v>
      </c>
      <c r="B186" s="30" t="s">
        <v>126</v>
      </c>
      <c r="C186" s="31">
        <v>2000</v>
      </c>
      <c r="D186" s="31">
        <v>1362</v>
      </c>
      <c r="E186" s="31">
        <f>C186</f>
        <v>2000</v>
      </c>
      <c r="F186" s="33">
        <f t="shared" si="22"/>
        <v>0.681</v>
      </c>
    </row>
    <row r="187" spans="1:6" ht="25.5">
      <c r="A187" s="29" t="s">
        <v>127</v>
      </c>
      <c r="B187" s="30" t="s">
        <v>128</v>
      </c>
      <c r="C187" s="31">
        <f aca="true" t="shared" si="29" ref="C187:E188">C188</f>
        <v>0</v>
      </c>
      <c r="D187" s="31">
        <f t="shared" si="29"/>
        <v>-8132</v>
      </c>
      <c r="E187" s="31">
        <f t="shared" si="29"/>
        <v>-8132</v>
      </c>
      <c r="F187" s="33"/>
    </row>
    <row r="188" spans="1:6" ht="12.75">
      <c r="A188" s="29" t="s">
        <v>129</v>
      </c>
      <c r="B188" s="30" t="s">
        <v>130</v>
      </c>
      <c r="C188" s="31">
        <f t="shared" si="29"/>
        <v>0</v>
      </c>
      <c r="D188" s="31">
        <f t="shared" si="29"/>
        <v>-8132</v>
      </c>
      <c r="E188" s="31">
        <f t="shared" si="29"/>
        <v>-8132</v>
      </c>
      <c r="F188" s="33"/>
    </row>
    <row r="189" spans="1:6" ht="25.5">
      <c r="A189" s="29" t="s">
        <v>131</v>
      </c>
      <c r="B189" s="30" t="s">
        <v>132</v>
      </c>
      <c r="C189" s="31">
        <v>0</v>
      </c>
      <c r="D189" s="31">
        <v>-8132</v>
      </c>
      <c r="E189" s="31">
        <v>-8132</v>
      </c>
      <c r="F189" s="33"/>
    </row>
    <row r="190" spans="1:6" ht="25.5">
      <c r="A190" s="29" t="s">
        <v>187</v>
      </c>
      <c r="B190" s="30" t="s">
        <v>169</v>
      </c>
      <c r="C190" s="31">
        <f>C191</f>
        <v>123367000</v>
      </c>
      <c r="D190" s="31">
        <f>D191</f>
        <v>108075509</v>
      </c>
      <c r="E190" s="31">
        <f>E191</f>
        <v>117843670.72727272</v>
      </c>
      <c r="F190" s="33">
        <f t="shared" si="22"/>
        <v>0.8760487731727286</v>
      </c>
    </row>
    <row r="191" spans="1:6" ht="12.75">
      <c r="A191" s="29" t="s">
        <v>103</v>
      </c>
      <c r="B191" s="30" t="s">
        <v>104</v>
      </c>
      <c r="C191" s="31">
        <f>C192+C198</f>
        <v>123367000</v>
      </c>
      <c r="D191" s="31">
        <f>D192+D198</f>
        <v>108075509</v>
      </c>
      <c r="E191" s="31">
        <f>E192+E198</f>
        <v>117843670.72727272</v>
      </c>
      <c r="F191" s="33">
        <f t="shared" si="22"/>
        <v>0.8760487731727286</v>
      </c>
    </row>
    <row r="192" spans="1:6" ht="12.75">
      <c r="A192" s="29" t="s">
        <v>105</v>
      </c>
      <c r="B192" s="30" t="s">
        <v>106</v>
      </c>
      <c r="C192" s="31">
        <f>C193+C194+C195+C196+C197</f>
        <v>123367000</v>
      </c>
      <c r="D192" s="31">
        <f>D193+D194+D195+D196+D197</f>
        <v>108289444</v>
      </c>
      <c r="E192" s="31">
        <f>E193+E194+E195+E196+E197</f>
        <v>118057605.72727272</v>
      </c>
      <c r="F192" s="33">
        <f t="shared" si="22"/>
        <v>0.8777829079089221</v>
      </c>
    </row>
    <row r="193" spans="1:6" ht="12.75">
      <c r="A193" s="29" t="s">
        <v>107</v>
      </c>
      <c r="B193" s="30" t="s">
        <v>108</v>
      </c>
      <c r="C193" s="31">
        <v>32257000</v>
      </c>
      <c r="D193" s="31">
        <f>15888795+7554372+1426945+2885163+1437083</f>
        <v>29192358</v>
      </c>
      <c r="E193" s="31">
        <f>D193/11*12</f>
        <v>31846208.727272727</v>
      </c>
      <c r="F193" s="33">
        <f t="shared" si="22"/>
        <v>0.9049929627677713</v>
      </c>
    </row>
    <row r="194" spans="1:6" ht="25.5">
      <c r="A194" s="29" t="s">
        <v>109</v>
      </c>
      <c r="B194" s="30" t="s">
        <v>110</v>
      </c>
      <c r="C194" s="31">
        <v>23071000</v>
      </c>
      <c r="D194" s="31">
        <f>6760902+5918734+920193+2923477+608914</f>
        <v>17132220</v>
      </c>
      <c r="E194" s="31">
        <f>D194/11*12</f>
        <v>18689694.545454547</v>
      </c>
      <c r="F194" s="33">
        <f t="shared" si="22"/>
        <v>0.7425867972779681</v>
      </c>
    </row>
    <row r="195" spans="1:6" ht="12.75">
      <c r="A195" s="29" t="s">
        <v>113</v>
      </c>
      <c r="B195" s="30" t="s">
        <v>114</v>
      </c>
      <c r="C195" s="31">
        <v>1082000</v>
      </c>
      <c r="D195" s="31">
        <v>1025000</v>
      </c>
      <c r="E195" s="31">
        <f>C195</f>
        <v>1082000</v>
      </c>
      <c r="F195" s="33">
        <f t="shared" si="22"/>
        <v>0.9473197781885397</v>
      </c>
    </row>
    <row r="196" spans="1:6" ht="12.75">
      <c r="A196" s="29" t="s">
        <v>118</v>
      </c>
      <c r="B196" s="30" t="s">
        <v>119</v>
      </c>
      <c r="C196" s="31">
        <v>66515000</v>
      </c>
      <c r="D196" s="31">
        <f>60280155+84141+509+131908+1488</f>
        <v>60498201</v>
      </c>
      <c r="E196" s="31">
        <f>D196/11*12</f>
        <v>65998037.45454545</v>
      </c>
      <c r="F196" s="33">
        <f t="shared" si="22"/>
        <v>0.9095422235585958</v>
      </c>
    </row>
    <row r="197" spans="1:6" ht="25.5">
      <c r="A197" s="29" t="s">
        <v>120</v>
      </c>
      <c r="B197" s="30" t="s">
        <v>121</v>
      </c>
      <c r="C197" s="31">
        <v>442000</v>
      </c>
      <c r="D197" s="31">
        <v>441665</v>
      </c>
      <c r="E197" s="31">
        <f>D197</f>
        <v>441665</v>
      </c>
      <c r="F197" s="33">
        <f t="shared" si="22"/>
        <v>0.9992420814479638</v>
      </c>
    </row>
    <row r="198" spans="1:6" ht="25.5">
      <c r="A198" s="29" t="s">
        <v>127</v>
      </c>
      <c r="B198" s="30" t="s">
        <v>128</v>
      </c>
      <c r="C198" s="31">
        <f aca="true" t="shared" si="30" ref="C198:E199">C199</f>
        <v>0</v>
      </c>
      <c r="D198" s="31">
        <f t="shared" si="30"/>
        <v>-213935</v>
      </c>
      <c r="E198" s="31">
        <f t="shared" si="30"/>
        <v>-213935</v>
      </c>
      <c r="F198" s="33"/>
    </row>
    <row r="199" spans="1:6" ht="12.75">
      <c r="A199" s="29" t="s">
        <v>129</v>
      </c>
      <c r="B199" s="30" t="s">
        <v>130</v>
      </c>
      <c r="C199" s="31">
        <f t="shared" si="30"/>
        <v>0</v>
      </c>
      <c r="D199" s="31">
        <f t="shared" si="30"/>
        <v>-213935</v>
      </c>
      <c r="E199" s="31">
        <f t="shared" si="30"/>
        <v>-213935</v>
      </c>
      <c r="F199" s="33"/>
    </row>
    <row r="200" spans="1:6" ht="25.5">
      <c r="A200" s="29" t="s">
        <v>131</v>
      </c>
      <c r="B200" s="30" t="s">
        <v>132</v>
      </c>
      <c r="C200" s="31">
        <v>0</v>
      </c>
      <c r="D200" s="31">
        <f>-178784-18888-1240-8717-6306</f>
        <v>-213935</v>
      </c>
      <c r="E200" s="31">
        <f>D200</f>
        <v>-213935</v>
      </c>
      <c r="F200" s="33"/>
    </row>
    <row r="201" spans="1:6" ht="25.5">
      <c r="A201" s="29" t="s">
        <v>170</v>
      </c>
      <c r="B201" s="30" t="s">
        <v>171</v>
      </c>
      <c r="C201" s="31">
        <v>2864000</v>
      </c>
      <c r="D201" s="31">
        <v>1190000</v>
      </c>
      <c r="E201" s="31">
        <f>E202</f>
        <v>2542702.909090909</v>
      </c>
      <c r="F201" s="33">
        <f t="shared" si="22"/>
        <v>0.4155027932960894</v>
      </c>
    </row>
    <row r="202" spans="1:6" ht="12.75">
      <c r="A202" s="29" t="s">
        <v>174</v>
      </c>
      <c r="B202" s="30" t="s">
        <v>175</v>
      </c>
      <c r="C202" s="31">
        <f>C203</f>
        <v>2864000</v>
      </c>
      <c r="D202" s="31">
        <f>D203</f>
        <v>2262948</v>
      </c>
      <c r="E202" s="31">
        <f>E203</f>
        <v>2542702.909090909</v>
      </c>
      <c r="F202" s="33">
        <f t="shared" si="22"/>
        <v>0.7901354748603352</v>
      </c>
    </row>
    <row r="203" spans="1:6" ht="12.75">
      <c r="A203" s="29" t="s">
        <v>103</v>
      </c>
      <c r="B203" s="30" t="s">
        <v>104</v>
      </c>
      <c r="C203" s="31">
        <f>C204</f>
        <v>2864000</v>
      </c>
      <c r="D203" s="31">
        <f>D204</f>
        <v>2262948</v>
      </c>
      <c r="E203" s="31">
        <f>E204</f>
        <v>2542702.909090909</v>
      </c>
      <c r="F203" s="33">
        <f aca="true" t="shared" si="31" ref="F203:F266">D203/C203</f>
        <v>0.7901354748603352</v>
      </c>
    </row>
    <row r="204" spans="1:6" ht="12.75">
      <c r="A204" s="29" t="s">
        <v>105</v>
      </c>
      <c r="B204" s="30" t="s">
        <v>106</v>
      </c>
      <c r="C204" s="31">
        <f>C205+C206</f>
        <v>2864000</v>
      </c>
      <c r="D204" s="31">
        <f>D205+D206</f>
        <v>2262948</v>
      </c>
      <c r="E204" s="31">
        <f>E205+E206</f>
        <v>2542702.909090909</v>
      </c>
      <c r="F204" s="33">
        <f t="shared" si="31"/>
        <v>0.7901354748603352</v>
      </c>
    </row>
    <row r="205" spans="1:6" ht="25.5">
      <c r="A205" s="29" t="s">
        <v>109</v>
      </c>
      <c r="B205" s="30" t="s">
        <v>110</v>
      </c>
      <c r="C205" s="31">
        <v>1190000</v>
      </c>
      <c r="D205" s="31">
        <v>796311</v>
      </c>
      <c r="E205" s="31">
        <f>D205/11*12</f>
        <v>868702.9090909091</v>
      </c>
      <c r="F205" s="33">
        <f t="shared" si="31"/>
        <v>0.6691689075630252</v>
      </c>
    </row>
    <row r="206" spans="1:6" ht="12.75">
      <c r="A206" s="29" t="s">
        <v>123</v>
      </c>
      <c r="B206" s="30" t="s">
        <v>124</v>
      </c>
      <c r="C206" s="31">
        <f>C207</f>
        <v>1674000</v>
      </c>
      <c r="D206" s="31">
        <f>D207</f>
        <v>1466637</v>
      </c>
      <c r="E206" s="31">
        <f>E207</f>
        <v>1674000</v>
      </c>
      <c r="F206" s="33">
        <f t="shared" si="31"/>
        <v>0.8761272401433692</v>
      </c>
    </row>
    <row r="207" spans="1:6" ht="12.75">
      <c r="A207" s="29" t="s">
        <v>125</v>
      </c>
      <c r="B207" s="30" t="s">
        <v>126</v>
      </c>
      <c r="C207" s="31">
        <v>1674000</v>
      </c>
      <c r="D207" s="31">
        <v>1466637</v>
      </c>
      <c r="E207" s="31">
        <f>C207</f>
        <v>1674000</v>
      </c>
      <c r="F207" s="33">
        <f t="shared" si="31"/>
        <v>0.8761272401433692</v>
      </c>
    </row>
    <row r="208" spans="1:6" ht="12.75">
      <c r="A208" s="29" t="s">
        <v>198</v>
      </c>
      <c r="B208" s="30">
        <v>8302</v>
      </c>
      <c r="C208" s="31">
        <f aca="true" t="shared" si="32" ref="C208:E210">C209</f>
        <v>764000</v>
      </c>
      <c r="D208" s="31">
        <f t="shared" si="32"/>
        <v>644000</v>
      </c>
      <c r="E208" s="31">
        <f t="shared" si="32"/>
        <v>764000</v>
      </c>
      <c r="F208" s="33">
        <f t="shared" si="31"/>
        <v>0.8429319371727748</v>
      </c>
    </row>
    <row r="209" spans="1:6" ht="12.75">
      <c r="A209" s="29" t="s">
        <v>103</v>
      </c>
      <c r="B209" s="30" t="s">
        <v>104</v>
      </c>
      <c r="C209" s="31">
        <f t="shared" si="32"/>
        <v>764000</v>
      </c>
      <c r="D209" s="31">
        <f t="shared" si="32"/>
        <v>644000</v>
      </c>
      <c r="E209" s="31">
        <f t="shared" si="32"/>
        <v>764000</v>
      </c>
      <c r="F209" s="33">
        <f t="shared" si="31"/>
        <v>0.8429319371727748</v>
      </c>
    </row>
    <row r="210" spans="1:6" ht="12.75">
      <c r="A210" s="29" t="s">
        <v>105</v>
      </c>
      <c r="B210" s="30" t="s">
        <v>106</v>
      </c>
      <c r="C210" s="31">
        <f t="shared" si="32"/>
        <v>764000</v>
      </c>
      <c r="D210" s="31">
        <f t="shared" si="32"/>
        <v>644000</v>
      </c>
      <c r="E210" s="31">
        <f t="shared" si="32"/>
        <v>764000</v>
      </c>
      <c r="F210" s="33">
        <f t="shared" si="31"/>
        <v>0.8429319371727748</v>
      </c>
    </row>
    <row r="211" spans="1:6" ht="12.75">
      <c r="A211" s="29" t="s">
        <v>113</v>
      </c>
      <c r="B211" s="30" t="s">
        <v>114</v>
      </c>
      <c r="C211" s="31">
        <v>764000</v>
      </c>
      <c r="D211" s="31">
        <v>644000</v>
      </c>
      <c r="E211" s="31">
        <f>C211</f>
        <v>764000</v>
      </c>
      <c r="F211" s="33">
        <f t="shared" si="31"/>
        <v>0.8429319371727748</v>
      </c>
    </row>
    <row r="212" spans="1:6" ht="12.75">
      <c r="A212" s="29" t="s">
        <v>178</v>
      </c>
      <c r="B212" s="30" t="s">
        <v>179</v>
      </c>
      <c r="C212" s="31">
        <f aca="true" t="shared" si="33" ref="C212:E213">C213</f>
        <v>45153000</v>
      </c>
      <c r="D212" s="31">
        <f t="shared" si="33"/>
        <v>27945128</v>
      </c>
      <c r="E212" s="31">
        <f t="shared" si="33"/>
        <v>30860291.636363637</v>
      </c>
      <c r="F212" s="33">
        <f t="shared" si="31"/>
        <v>0.6188985892410249</v>
      </c>
    </row>
    <row r="213" spans="1:6" ht="12.75">
      <c r="A213" s="29" t="s">
        <v>103</v>
      </c>
      <c r="B213" s="30" t="s">
        <v>104</v>
      </c>
      <c r="C213" s="31">
        <f t="shared" si="33"/>
        <v>45153000</v>
      </c>
      <c r="D213" s="31">
        <f t="shared" si="33"/>
        <v>27945128</v>
      </c>
      <c r="E213" s="31">
        <f t="shared" si="33"/>
        <v>30860291.636363637</v>
      </c>
      <c r="F213" s="33">
        <f t="shared" si="31"/>
        <v>0.6188985892410249</v>
      </c>
    </row>
    <row r="214" spans="1:6" ht="12.75">
      <c r="A214" s="29" t="s">
        <v>105</v>
      </c>
      <c r="B214" s="30" t="s">
        <v>106</v>
      </c>
      <c r="C214" s="31">
        <f>C215+C216+C217</f>
        <v>45153000</v>
      </c>
      <c r="D214" s="31">
        <f>D215+D216+D217</f>
        <v>27945128</v>
      </c>
      <c r="E214" s="31">
        <f>E215+E216+E217</f>
        <v>30860291.636363637</v>
      </c>
      <c r="F214" s="33">
        <f t="shared" si="31"/>
        <v>0.6188985892410249</v>
      </c>
    </row>
    <row r="215" spans="1:6" ht="25.5">
      <c r="A215" s="29" t="s">
        <v>109</v>
      </c>
      <c r="B215" s="30" t="s">
        <v>110</v>
      </c>
      <c r="C215" s="31">
        <v>36031000</v>
      </c>
      <c r="D215" s="31">
        <v>20426772</v>
      </c>
      <c r="E215" s="31">
        <f>D215/11*12</f>
        <v>22283751.272727273</v>
      </c>
      <c r="F215" s="33">
        <f t="shared" si="31"/>
        <v>0.5669221503705143</v>
      </c>
    </row>
    <row r="216" spans="1:6" ht="12.75">
      <c r="A216" s="29" t="s">
        <v>115</v>
      </c>
      <c r="B216" s="30" t="s">
        <v>116</v>
      </c>
      <c r="C216" s="31">
        <v>5650000</v>
      </c>
      <c r="D216" s="31">
        <v>4679162</v>
      </c>
      <c r="E216" s="31">
        <f>D216/11*12</f>
        <v>5104540.363636363</v>
      </c>
      <c r="F216" s="33">
        <f t="shared" si="31"/>
        <v>0.8281702654867257</v>
      </c>
    </row>
    <row r="217" spans="1:6" ht="12.75">
      <c r="A217" s="29" t="s">
        <v>123</v>
      </c>
      <c r="B217" s="30" t="s">
        <v>124</v>
      </c>
      <c r="C217" s="31">
        <f>C218</f>
        <v>3472000</v>
      </c>
      <c r="D217" s="31">
        <f>D218</f>
        <v>2839194</v>
      </c>
      <c r="E217" s="31">
        <f>E218</f>
        <v>3472000</v>
      </c>
      <c r="F217" s="33">
        <f t="shared" si="31"/>
        <v>0.8177402073732719</v>
      </c>
    </row>
    <row r="218" spans="1:6" ht="12.75">
      <c r="A218" s="29" t="s">
        <v>125</v>
      </c>
      <c r="B218" s="30" t="s">
        <v>126</v>
      </c>
      <c r="C218" s="31">
        <v>3472000</v>
      </c>
      <c r="D218" s="31">
        <v>2839194</v>
      </c>
      <c r="E218" s="31">
        <f>C218</f>
        <v>3472000</v>
      </c>
      <c r="F218" s="33">
        <f t="shared" si="31"/>
        <v>0.8177402073732719</v>
      </c>
    </row>
    <row r="219" spans="1:6" ht="12.75">
      <c r="A219" s="29" t="s">
        <v>180</v>
      </c>
      <c r="B219" s="30" t="s">
        <v>181</v>
      </c>
      <c r="C219" s="31">
        <f aca="true" t="shared" si="34" ref="C219:E220">C220</f>
        <v>4180000</v>
      </c>
      <c r="D219" s="31">
        <f t="shared" si="34"/>
        <v>2891989</v>
      </c>
      <c r="E219" s="31">
        <f t="shared" si="34"/>
        <v>3156488.0000000005</v>
      </c>
      <c r="F219" s="33">
        <f t="shared" si="31"/>
        <v>0.6918633971291867</v>
      </c>
    </row>
    <row r="220" spans="1:6" ht="12.75">
      <c r="A220" s="29" t="s">
        <v>103</v>
      </c>
      <c r="B220" s="30" t="s">
        <v>104</v>
      </c>
      <c r="C220" s="31">
        <f t="shared" si="34"/>
        <v>4180000</v>
      </c>
      <c r="D220" s="31">
        <f t="shared" si="34"/>
        <v>2891989</v>
      </c>
      <c r="E220" s="31">
        <f t="shared" si="34"/>
        <v>3156488.0000000005</v>
      </c>
      <c r="F220" s="33">
        <f t="shared" si="31"/>
        <v>0.6918633971291867</v>
      </c>
    </row>
    <row r="221" spans="1:6" ht="12.75">
      <c r="A221" s="29" t="s">
        <v>105</v>
      </c>
      <c r="B221" s="30" t="s">
        <v>106</v>
      </c>
      <c r="C221" s="31">
        <f>C222+C223+C224+C225</f>
        <v>4180000</v>
      </c>
      <c r="D221" s="31">
        <f>D222+D223+D224+D225</f>
        <v>2891989</v>
      </c>
      <c r="E221" s="31">
        <f>E222+E223+E224+E225</f>
        <v>3156488.0000000005</v>
      </c>
      <c r="F221" s="33">
        <f t="shared" si="31"/>
        <v>0.6918633971291867</v>
      </c>
    </row>
    <row r="222" spans="1:6" ht="25.5">
      <c r="A222" s="29" t="s">
        <v>109</v>
      </c>
      <c r="B222" s="30" t="s">
        <v>110</v>
      </c>
      <c r="C222" s="31">
        <v>2628800</v>
      </c>
      <c r="D222" s="31">
        <v>1870388</v>
      </c>
      <c r="E222" s="31">
        <f>D222/11*12</f>
        <v>2040423.272727273</v>
      </c>
      <c r="F222" s="33">
        <f t="shared" si="31"/>
        <v>0.7114987827145466</v>
      </c>
    </row>
    <row r="223" spans="1:6" ht="12.75">
      <c r="A223" s="29" t="s">
        <v>113</v>
      </c>
      <c r="B223" s="30" t="s">
        <v>114</v>
      </c>
      <c r="C223" s="31">
        <v>443500</v>
      </c>
      <c r="D223" s="31">
        <v>170800</v>
      </c>
      <c r="E223" s="31">
        <f>D223/11*12</f>
        <v>186327.27272727274</v>
      </c>
      <c r="F223" s="33">
        <f t="shared" si="31"/>
        <v>0.3851183765501691</v>
      </c>
    </row>
    <row r="224" spans="1:6" ht="25.5">
      <c r="A224" s="29" t="s">
        <v>120</v>
      </c>
      <c r="B224" s="30" t="s">
        <v>121</v>
      </c>
      <c r="C224" s="31">
        <v>1107700</v>
      </c>
      <c r="D224" s="31">
        <v>868301</v>
      </c>
      <c r="E224" s="31">
        <f>D224/11*12</f>
        <v>947237.4545454546</v>
      </c>
      <c r="F224" s="33">
        <f t="shared" si="31"/>
        <v>0.7838774036291415</v>
      </c>
    </row>
    <row r="225" spans="1:6" ht="25.5">
      <c r="A225" s="29" t="s">
        <v>127</v>
      </c>
      <c r="B225" s="30" t="s">
        <v>128</v>
      </c>
      <c r="C225" s="31">
        <f aca="true" t="shared" si="35" ref="C225:E226">C226</f>
        <v>0</v>
      </c>
      <c r="D225" s="31">
        <f t="shared" si="35"/>
        <v>-17500</v>
      </c>
      <c r="E225" s="31">
        <f t="shared" si="35"/>
        <v>-17500</v>
      </c>
      <c r="F225" s="33"/>
    </row>
    <row r="226" spans="1:6" ht="12.75">
      <c r="A226" s="29" t="s">
        <v>129</v>
      </c>
      <c r="B226" s="30" t="s">
        <v>130</v>
      </c>
      <c r="C226" s="31">
        <f t="shared" si="35"/>
        <v>0</v>
      </c>
      <c r="D226" s="31">
        <f t="shared" si="35"/>
        <v>-17500</v>
      </c>
      <c r="E226" s="31">
        <f t="shared" si="35"/>
        <v>-17500</v>
      </c>
      <c r="F226" s="33"/>
    </row>
    <row r="227" spans="1:6" ht="25.5">
      <c r="A227" s="29" t="s">
        <v>131</v>
      </c>
      <c r="B227" s="30" t="s">
        <v>132</v>
      </c>
      <c r="C227" s="31">
        <v>0</v>
      </c>
      <c r="D227" s="31">
        <v>-17500</v>
      </c>
      <c r="E227" s="31">
        <f>D227</f>
        <v>-17500</v>
      </c>
      <c r="F227" s="33"/>
    </row>
    <row r="228" spans="1:7" ht="12.75">
      <c r="A228" s="29" t="s">
        <v>188</v>
      </c>
      <c r="B228" s="30" t="s">
        <v>22</v>
      </c>
      <c r="C228" s="31">
        <f>C231+C234+C238+C229</f>
        <v>43424000</v>
      </c>
      <c r="D228" s="31">
        <f>D231+D234+D238+D229</f>
        <v>13988335</v>
      </c>
      <c r="E228" s="31">
        <f>E231+E234+E238+E229</f>
        <v>15249443.272727273</v>
      </c>
      <c r="F228" s="33">
        <f t="shared" si="31"/>
        <v>0.32213372789240974</v>
      </c>
      <c r="G228" s="34"/>
    </row>
    <row r="229" spans="1:7" ht="12.75">
      <c r="A229" s="29" t="s">
        <v>204</v>
      </c>
      <c r="B229" s="30" t="s">
        <v>206</v>
      </c>
      <c r="C229" s="31">
        <f>C230</f>
        <v>11972000</v>
      </c>
      <c r="D229" s="31">
        <f>D230</f>
        <v>0</v>
      </c>
      <c r="E229" s="31">
        <f>E230</f>
        <v>0</v>
      </c>
      <c r="F229" s="33">
        <f t="shared" si="31"/>
        <v>0</v>
      </c>
      <c r="G229" s="34"/>
    </row>
    <row r="230" spans="1:6" ht="12.75">
      <c r="A230" s="29" t="s">
        <v>205</v>
      </c>
      <c r="B230" s="30" t="s">
        <v>207</v>
      </c>
      <c r="C230" s="31">
        <v>11972000</v>
      </c>
      <c r="D230" s="31"/>
      <c r="E230" s="31">
        <v>0</v>
      </c>
      <c r="F230" s="33">
        <f t="shared" si="31"/>
        <v>0</v>
      </c>
    </row>
    <row r="231" spans="1:8" ht="12.75">
      <c r="A231" s="29" t="s">
        <v>199</v>
      </c>
      <c r="B231" s="30" t="s">
        <v>72</v>
      </c>
      <c r="C231" s="31">
        <f aca="true" t="shared" si="36" ref="C231:E232">C232</f>
        <v>0</v>
      </c>
      <c r="D231" s="31">
        <f t="shared" si="36"/>
        <v>1064</v>
      </c>
      <c r="E231" s="31">
        <f t="shared" si="36"/>
        <v>1064</v>
      </c>
      <c r="F231" s="33"/>
      <c r="H231" s="34"/>
    </row>
    <row r="232" spans="1:6" ht="25.5">
      <c r="A232" s="29" t="s">
        <v>189</v>
      </c>
      <c r="B232" s="30" t="s">
        <v>74</v>
      </c>
      <c r="C232" s="31">
        <f t="shared" si="36"/>
        <v>0</v>
      </c>
      <c r="D232" s="31">
        <f t="shared" si="36"/>
        <v>1064</v>
      </c>
      <c r="E232" s="31">
        <f t="shared" si="36"/>
        <v>1064</v>
      </c>
      <c r="F232" s="33"/>
    </row>
    <row r="233" spans="1:6" ht="12.75">
      <c r="A233" s="29" t="s">
        <v>11</v>
      </c>
      <c r="B233" s="30" t="s">
        <v>75</v>
      </c>
      <c r="C233" s="31">
        <v>0</v>
      </c>
      <c r="D233" s="31">
        <v>1064</v>
      </c>
      <c r="E233" s="31">
        <f>D233</f>
        <v>1064</v>
      </c>
      <c r="F233" s="33"/>
    </row>
    <row r="234" spans="1:6" ht="12.75">
      <c r="A234" s="29" t="s">
        <v>76</v>
      </c>
      <c r="B234" s="30" t="s">
        <v>77</v>
      </c>
      <c r="C234" s="31">
        <f aca="true" t="shared" si="37" ref="C234:E236">C235</f>
        <v>12327000</v>
      </c>
      <c r="D234" s="31">
        <f t="shared" si="37"/>
        <v>4103683</v>
      </c>
      <c r="E234" s="31">
        <f t="shared" si="37"/>
        <v>4476745.090909091</v>
      </c>
      <c r="F234" s="33">
        <f t="shared" si="31"/>
        <v>0.33290200373164597</v>
      </c>
    </row>
    <row r="235" spans="1:6" ht="12.75">
      <c r="A235" s="29" t="s">
        <v>190</v>
      </c>
      <c r="B235" s="30" t="s">
        <v>79</v>
      </c>
      <c r="C235" s="31">
        <f t="shared" si="37"/>
        <v>12327000</v>
      </c>
      <c r="D235" s="31">
        <f t="shared" si="37"/>
        <v>4103683</v>
      </c>
      <c r="E235" s="31">
        <f t="shared" si="37"/>
        <v>4476745.090909091</v>
      </c>
      <c r="F235" s="33">
        <f t="shared" si="31"/>
        <v>0.33290200373164597</v>
      </c>
    </row>
    <row r="236" spans="1:6" ht="38.25">
      <c r="A236" s="29" t="s">
        <v>191</v>
      </c>
      <c r="B236" s="30" t="s">
        <v>81</v>
      </c>
      <c r="C236" s="31">
        <f t="shared" si="37"/>
        <v>12327000</v>
      </c>
      <c r="D236" s="31">
        <f t="shared" si="37"/>
        <v>4103683</v>
      </c>
      <c r="E236" s="31">
        <f t="shared" si="37"/>
        <v>4476745.090909091</v>
      </c>
      <c r="F236" s="33">
        <f t="shared" si="31"/>
        <v>0.33290200373164597</v>
      </c>
    </row>
    <row r="237" spans="1:6" ht="25.5">
      <c r="A237" s="29" t="s">
        <v>82</v>
      </c>
      <c r="B237" s="30" t="s">
        <v>83</v>
      </c>
      <c r="C237" s="31">
        <v>12327000</v>
      </c>
      <c r="D237" s="31">
        <v>4103683</v>
      </c>
      <c r="E237" s="31">
        <f>D237/11*12</f>
        <v>4476745.090909091</v>
      </c>
      <c r="F237" s="33">
        <f t="shared" si="31"/>
        <v>0.33290200373164597</v>
      </c>
    </row>
    <row r="238" spans="1:6" ht="25.5">
      <c r="A238" s="29" t="s">
        <v>87</v>
      </c>
      <c r="B238" s="30" t="s">
        <v>88</v>
      </c>
      <c r="C238" s="31">
        <f>C239+C243</f>
        <v>19125000</v>
      </c>
      <c r="D238" s="31">
        <f>D239+D243</f>
        <v>9883588</v>
      </c>
      <c r="E238" s="31">
        <f>E239+E243</f>
        <v>10771634.181818182</v>
      </c>
      <c r="F238" s="33">
        <f t="shared" si="31"/>
        <v>0.5167889150326798</v>
      </c>
    </row>
    <row r="239" spans="1:6" ht="25.5">
      <c r="A239" s="29" t="s">
        <v>89</v>
      </c>
      <c r="B239" s="30" t="s">
        <v>90</v>
      </c>
      <c r="C239" s="31">
        <f>C240+C241+C242</f>
        <v>19125000</v>
      </c>
      <c r="D239" s="31">
        <f>D240+D241+D242</f>
        <v>9768508</v>
      </c>
      <c r="E239" s="31">
        <f>E240+E241+E242</f>
        <v>10656554.181818182</v>
      </c>
      <c r="F239" s="33">
        <f t="shared" si="31"/>
        <v>0.510771660130719</v>
      </c>
    </row>
    <row r="240" spans="1:6" ht="12.75">
      <c r="A240" s="29" t="s">
        <v>192</v>
      </c>
      <c r="B240" s="30" t="s">
        <v>92</v>
      </c>
      <c r="C240" s="31">
        <v>17528000</v>
      </c>
      <c r="D240" s="31">
        <v>6750266</v>
      </c>
      <c r="E240" s="31">
        <f>D240/11*12</f>
        <v>7363926.545454545</v>
      </c>
      <c r="F240" s="33">
        <f t="shared" si="31"/>
        <v>0.3851133044272022</v>
      </c>
    </row>
    <row r="241" spans="1:6" ht="12.75">
      <c r="A241" s="29" t="s">
        <v>193</v>
      </c>
      <c r="B241" s="30" t="s">
        <v>94</v>
      </c>
      <c r="C241" s="31">
        <v>0</v>
      </c>
      <c r="D241" s="31">
        <v>2219671</v>
      </c>
      <c r="E241" s="31">
        <f>D241/11*12</f>
        <v>2421459.272727273</v>
      </c>
      <c r="F241" s="33"/>
    </row>
    <row r="242" spans="1:6" ht="12.75">
      <c r="A242" s="29" t="s">
        <v>95</v>
      </c>
      <c r="B242" s="30" t="s">
        <v>96</v>
      </c>
      <c r="C242" s="31">
        <v>1597000</v>
      </c>
      <c r="D242" s="31">
        <v>798571</v>
      </c>
      <c r="E242" s="31">
        <f>D242/11*12</f>
        <v>871168.3636363635</v>
      </c>
      <c r="F242" s="33">
        <f t="shared" si="31"/>
        <v>0.5000444583594239</v>
      </c>
    </row>
    <row r="243" spans="1:6" ht="12.75">
      <c r="A243" s="29" t="s">
        <v>97</v>
      </c>
      <c r="B243" s="30" t="s">
        <v>98</v>
      </c>
      <c r="C243" s="31">
        <f>C245+C244</f>
        <v>0</v>
      </c>
      <c r="D243" s="31">
        <f>D245+D244</f>
        <v>115080</v>
      </c>
      <c r="E243" s="31">
        <f>E245+E244</f>
        <v>115080</v>
      </c>
      <c r="F243" s="33"/>
    </row>
    <row r="244" spans="1:6" ht="12.75">
      <c r="A244" s="29" t="s">
        <v>192</v>
      </c>
      <c r="B244" s="30">
        <v>45020201</v>
      </c>
      <c r="C244" s="31">
        <v>0</v>
      </c>
      <c r="D244" s="31">
        <v>45558</v>
      </c>
      <c r="E244" s="31">
        <v>45558</v>
      </c>
      <c r="F244" s="33"/>
    </row>
    <row r="245" spans="1:6" ht="12.75">
      <c r="A245" s="29" t="s">
        <v>193</v>
      </c>
      <c r="B245" s="30" t="s">
        <v>99</v>
      </c>
      <c r="C245" s="31">
        <v>0</v>
      </c>
      <c r="D245" s="31">
        <v>69522</v>
      </c>
      <c r="E245" s="31">
        <v>69522</v>
      </c>
      <c r="F245" s="33"/>
    </row>
    <row r="246" spans="1:6" ht="25.5">
      <c r="A246" s="29" t="s">
        <v>194</v>
      </c>
      <c r="B246" s="30" t="s">
        <v>101</v>
      </c>
      <c r="C246" s="31">
        <f>C247</f>
        <v>97706000</v>
      </c>
      <c r="D246" s="31">
        <f>D247</f>
        <v>35668292</v>
      </c>
      <c r="E246" s="31">
        <f>E247</f>
        <v>39990445.36363636</v>
      </c>
      <c r="F246" s="33">
        <f t="shared" si="31"/>
        <v>0.3650573352711195</v>
      </c>
    </row>
    <row r="247" spans="1:8" ht="12.75">
      <c r="A247" s="29" t="s">
        <v>133</v>
      </c>
      <c r="B247" s="30" t="s">
        <v>134</v>
      </c>
      <c r="C247" s="31">
        <f>C259+C264+C270+C275+C279+C288+C295+C301+C304+C313</f>
        <v>97706000</v>
      </c>
      <c r="D247" s="31">
        <f>D259+D264+D270+D275+D279+D288+D295+D301+D304+D313</f>
        <v>35668292</v>
      </c>
      <c r="E247" s="31">
        <f>E259+E264+E270+E275+E279+E288+E295+E301+E304+E313</f>
        <v>39990445.36363636</v>
      </c>
      <c r="F247" s="33">
        <f t="shared" si="31"/>
        <v>0.3650573352711195</v>
      </c>
      <c r="H247" s="34"/>
    </row>
    <row r="248" spans="1:8" ht="12.75">
      <c r="A248" s="29" t="s">
        <v>135</v>
      </c>
      <c r="B248" s="30" t="s">
        <v>136</v>
      </c>
      <c r="C248" s="31">
        <f>C265+C280+C289+C296+C314</f>
        <v>11685000</v>
      </c>
      <c r="D248" s="31">
        <f>D265+D280+D289+D296+D314</f>
        <v>7151000</v>
      </c>
      <c r="E248" s="31">
        <f>E265+E280+E289+E296+E314</f>
        <v>7744636.363636364</v>
      </c>
      <c r="F248" s="33">
        <f t="shared" si="31"/>
        <v>0.6119811724433034</v>
      </c>
      <c r="H248" s="34"/>
    </row>
    <row r="249" spans="1:6" ht="12.75">
      <c r="A249" s="29" t="s">
        <v>138</v>
      </c>
      <c r="B249" s="30" t="s">
        <v>139</v>
      </c>
      <c r="C249" s="31">
        <f>C302+C315</f>
        <v>5797000</v>
      </c>
      <c r="D249" s="31">
        <f>D302+D315</f>
        <v>1027212</v>
      </c>
      <c r="E249" s="31">
        <f>E302+E315</f>
        <v>1560594.9090909092</v>
      </c>
      <c r="F249" s="33">
        <f t="shared" si="31"/>
        <v>0.17719717095049164</v>
      </c>
    </row>
    <row r="250" spans="1:6" ht="25.5">
      <c r="A250" s="29" t="s">
        <v>140</v>
      </c>
      <c r="B250" s="30" t="s">
        <v>141</v>
      </c>
      <c r="C250" s="31">
        <f>C260+C281+C290+C305+C316</f>
        <v>28109000</v>
      </c>
      <c r="D250" s="31">
        <f>D260+D281+D290+D305+D316</f>
        <v>17245630</v>
      </c>
      <c r="E250" s="31">
        <f>E260+E281+E290+E305+E316</f>
        <v>18795960.727272727</v>
      </c>
      <c r="F250" s="33">
        <f t="shared" si="31"/>
        <v>0.6135269842399231</v>
      </c>
    </row>
    <row r="251" spans="1:6" ht="12.75">
      <c r="A251" s="29" t="s">
        <v>142</v>
      </c>
      <c r="B251" s="30" t="s">
        <v>143</v>
      </c>
      <c r="C251" s="31">
        <f>C252+C253</f>
        <v>52115000</v>
      </c>
      <c r="D251" s="31">
        <f>D252+D253</f>
        <v>10976837</v>
      </c>
      <c r="E251" s="31">
        <f>E252+E253</f>
        <v>12621640.363636363</v>
      </c>
      <c r="F251" s="33">
        <f t="shared" si="31"/>
        <v>0.21062720905689342</v>
      </c>
    </row>
    <row r="252" spans="1:6" ht="12.75">
      <c r="A252" s="29" t="s">
        <v>144</v>
      </c>
      <c r="B252" s="30" t="s">
        <v>145</v>
      </c>
      <c r="C252" s="31">
        <f>C262+C267+C272+C277+C283+C292+C298+C307+C318</f>
        <v>52015000</v>
      </c>
      <c r="D252" s="31">
        <f>D262+D267+D272+D277+D283+D292+D298+D307+D318</f>
        <v>10876837</v>
      </c>
      <c r="E252" s="31">
        <f>E262+E267+E272+E277+E283+E292+E298+E307+E318</f>
        <v>12521640.363636363</v>
      </c>
      <c r="F252" s="33">
        <f t="shared" si="31"/>
        <v>0.20910962222435836</v>
      </c>
    </row>
    <row r="253" spans="1:6" ht="12.75">
      <c r="A253" s="29" t="s">
        <v>202</v>
      </c>
      <c r="B253" s="30" t="s">
        <v>203</v>
      </c>
      <c r="C253" s="31">
        <f>C293</f>
        <v>100000</v>
      </c>
      <c r="D253" s="31">
        <f>D293</f>
        <v>100000</v>
      </c>
      <c r="E253" s="31">
        <f>E293</f>
        <v>100000</v>
      </c>
      <c r="F253" s="33">
        <f t="shared" si="31"/>
        <v>1</v>
      </c>
    </row>
    <row r="254" spans="1:6" ht="25.5">
      <c r="A254" s="29" t="s">
        <v>146</v>
      </c>
      <c r="B254" s="30" t="s">
        <v>147</v>
      </c>
      <c r="C254" s="31">
        <f>C255</f>
        <v>0</v>
      </c>
      <c r="D254" s="31">
        <f>D255</f>
        <v>-732387</v>
      </c>
      <c r="E254" s="31">
        <f>E319+E308+E284</f>
        <v>-732387</v>
      </c>
      <c r="F254" s="33"/>
    </row>
    <row r="255" spans="1:6" ht="12.75">
      <c r="A255" s="29" t="s">
        <v>148</v>
      </c>
      <c r="B255" s="30" t="s">
        <v>149</v>
      </c>
      <c r="C255" s="31">
        <f>C256</f>
        <v>0</v>
      </c>
      <c r="D255" s="31">
        <f>D256</f>
        <v>-732387</v>
      </c>
      <c r="E255" s="31">
        <f>E320+E309+E285</f>
        <v>-732387</v>
      </c>
      <c r="F255" s="33"/>
    </row>
    <row r="256" spans="1:6" ht="25.5">
      <c r="A256" s="29" t="s">
        <v>150</v>
      </c>
      <c r="B256" s="30" t="s">
        <v>151</v>
      </c>
      <c r="C256" s="31">
        <f>C321+C310</f>
        <v>0</v>
      </c>
      <c r="D256" s="31">
        <f>D321+D310+D286</f>
        <v>-732387</v>
      </c>
      <c r="E256" s="31">
        <f>E321+E310+E286</f>
        <v>-732387</v>
      </c>
      <c r="F256" s="33"/>
    </row>
    <row r="257" spans="1:6" ht="12.75">
      <c r="A257" s="29" t="s">
        <v>195</v>
      </c>
      <c r="B257" s="30" t="s">
        <v>153</v>
      </c>
      <c r="C257" s="31">
        <f>C258+C263</f>
        <v>5047000</v>
      </c>
      <c r="D257" s="31">
        <f>D258+D263</f>
        <v>1651664</v>
      </c>
      <c r="E257" s="31">
        <f>E258+E263</f>
        <v>1776997.8181818181</v>
      </c>
      <c r="F257" s="33">
        <f t="shared" si="31"/>
        <v>0.32725658807212205</v>
      </c>
    </row>
    <row r="258" spans="1:6" ht="12.75">
      <c r="A258" s="29" t="s">
        <v>154</v>
      </c>
      <c r="B258" s="30" t="s">
        <v>137</v>
      </c>
      <c r="C258" s="31">
        <f>C259</f>
        <v>4446000</v>
      </c>
      <c r="D258" s="31">
        <f>D259</f>
        <v>1353534</v>
      </c>
      <c r="E258" s="31">
        <f>E259</f>
        <v>1459128.7272727273</v>
      </c>
      <c r="F258" s="33">
        <f t="shared" si="31"/>
        <v>0.30443859649122806</v>
      </c>
    </row>
    <row r="259" spans="1:6" ht="12.75">
      <c r="A259" s="29" t="s">
        <v>133</v>
      </c>
      <c r="B259" s="30" t="s">
        <v>134</v>
      </c>
      <c r="C259" s="31">
        <f>C260+C261</f>
        <v>4446000</v>
      </c>
      <c r="D259" s="31">
        <f>D260+D261</f>
        <v>1353534</v>
      </c>
      <c r="E259" s="31">
        <f>E260+E261</f>
        <v>1459128.7272727273</v>
      </c>
      <c r="F259" s="33">
        <f t="shared" si="31"/>
        <v>0.30443859649122806</v>
      </c>
    </row>
    <row r="260" spans="1:6" ht="25.5">
      <c r="A260" s="29" t="s">
        <v>140</v>
      </c>
      <c r="B260" s="30" t="s">
        <v>141</v>
      </c>
      <c r="C260" s="31">
        <v>556000</v>
      </c>
      <c r="D260" s="31">
        <v>525666</v>
      </c>
      <c r="E260" s="31">
        <f>C260</f>
        <v>556000</v>
      </c>
      <c r="F260" s="33">
        <f t="shared" si="31"/>
        <v>0.9454424460431655</v>
      </c>
    </row>
    <row r="261" spans="1:6" ht="12.75">
      <c r="A261" s="29" t="s">
        <v>142</v>
      </c>
      <c r="B261" s="30" t="s">
        <v>143</v>
      </c>
      <c r="C261" s="31">
        <f>C262</f>
        <v>3890000</v>
      </c>
      <c r="D261" s="31">
        <f>D262</f>
        <v>827868</v>
      </c>
      <c r="E261" s="31">
        <f>E262</f>
        <v>903128.7272727273</v>
      </c>
      <c r="F261" s="33">
        <f t="shared" si="31"/>
        <v>0.21281953727506428</v>
      </c>
    </row>
    <row r="262" spans="1:6" ht="12.75">
      <c r="A262" s="29" t="s">
        <v>144</v>
      </c>
      <c r="B262" s="30" t="s">
        <v>145</v>
      </c>
      <c r="C262" s="31">
        <v>3890000</v>
      </c>
      <c r="D262" s="31">
        <v>827868</v>
      </c>
      <c r="E262" s="31">
        <f>D262/11*12</f>
        <v>903128.7272727273</v>
      </c>
      <c r="F262" s="33">
        <f t="shared" si="31"/>
        <v>0.21281953727506428</v>
      </c>
    </row>
    <row r="263" spans="1:6" ht="12.75">
      <c r="A263" s="29" t="s">
        <v>155</v>
      </c>
      <c r="B263" s="30" t="s">
        <v>156</v>
      </c>
      <c r="C263" s="31">
        <f>C264</f>
        <v>601000</v>
      </c>
      <c r="D263" s="31">
        <f>D264</f>
        <v>298130</v>
      </c>
      <c r="E263" s="31">
        <f>E264</f>
        <v>317869.0909090909</v>
      </c>
      <c r="F263" s="33">
        <f t="shared" si="31"/>
        <v>0.49605657237936773</v>
      </c>
    </row>
    <row r="264" spans="1:6" ht="12.75">
      <c r="A264" s="29" t="s">
        <v>133</v>
      </c>
      <c r="B264" s="30" t="s">
        <v>134</v>
      </c>
      <c r="C264" s="31">
        <f>C265+C266</f>
        <v>601000</v>
      </c>
      <c r="D264" s="31">
        <f>D265+D266</f>
        <v>298130</v>
      </c>
      <c r="E264" s="31">
        <f>E265+E266</f>
        <v>317869.0909090909</v>
      </c>
      <c r="F264" s="33">
        <f t="shared" si="31"/>
        <v>0.49605657237936773</v>
      </c>
    </row>
    <row r="265" spans="1:6" ht="12.75">
      <c r="A265" s="29" t="s">
        <v>135</v>
      </c>
      <c r="B265" s="30" t="s">
        <v>136</v>
      </c>
      <c r="C265" s="31">
        <v>81000</v>
      </c>
      <c r="D265" s="31">
        <v>81000</v>
      </c>
      <c r="E265" s="31">
        <f>D265</f>
        <v>81000</v>
      </c>
      <c r="F265" s="33">
        <f t="shared" si="31"/>
        <v>1</v>
      </c>
    </row>
    <row r="266" spans="1:6" ht="12.75">
      <c r="A266" s="29" t="s">
        <v>142</v>
      </c>
      <c r="B266" s="30" t="s">
        <v>143</v>
      </c>
      <c r="C266" s="31">
        <f>C267</f>
        <v>520000</v>
      </c>
      <c r="D266" s="31">
        <f>D267</f>
        <v>217130</v>
      </c>
      <c r="E266" s="31">
        <f>E267</f>
        <v>236869.09090909088</v>
      </c>
      <c r="F266" s="33">
        <f t="shared" si="31"/>
        <v>0.4175576923076923</v>
      </c>
    </row>
    <row r="267" spans="1:6" ht="12.75">
      <c r="A267" s="29" t="s">
        <v>144</v>
      </c>
      <c r="B267" s="30" t="s">
        <v>145</v>
      </c>
      <c r="C267" s="31">
        <v>520000</v>
      </c>
      <c r="D267" s="31">
        <v>217130</v>
      </c>
      <c r="E267" s="31">
        <f>D267/11*12</f>
        <v>236869.09090909088</v>
      </c>
      <c r="F267" s="33">
        <f aca="true" t="shared" si="38" ref="F267:F318">D267/C267</f>
        <v>0.4175576923076923</v>
      </c>
    </row>
    <row r="268" spans="1:6" ht="25.5">
      <c r="A268" s="29" t="s">
        <v>158</v>
      </c>
      <c r="B268" s="30" t="s">
        <v>122</v>
      </c>
      <c r="C268" s="31">
        <f aca="true" t="shared" si="39" ref="C268:E271">C269</f>
        <v>93000</v>
      </c>
      <c r="D268" s="31">
        <f t="shared" si="39"/>
        <v>0</v>
      </c>
      <c r="E268" s="31">
        <f t="shared" si="39"/>
        <v>93000</v>
      </c>
      <c r="F268" s="33">
        <f t="shared" si="38"/>
        <v>0</v>
      </c>
    </row>
    <row r="269" spans="1:6" ht="12.75">
      <c r="A269" s="29" t="s">
        <v>159</v>
      </c>
      <c r="B269" s="30" t="s">
        <v>160</v>
      </c>
      <c r="C269" s="31">
        <f t="shared" si="39"/>
        <v>93000</v>
      </c>
      <c r="D269" s="31">
        <f t="shared" si="39"/>
        <v>0</v>
      </c>
      <c r="E269" s="31">
        <f t="shared" si="39"/>
        <v>93000</v>
      </c>
      <c r="F269" s="33">
        <f t="shared" si="38"/>
        <v>0</v>
      </c>
    </row>
    <row r="270" spans="1:6" ht="12.75">
      <c r="A270" s="29" t="s">
        <v>133</v>
      </c>
      <c r="B270" s="30" t="s">
        <v>134</v>
      </c>
      <c r="C270" s="31">
        <f t="shared" si="39"/>
        <v>93000</v>
      </c>
      <c r="D270" s="31">
        <f t="shared" si="39"/>
        <v>0</v>
      </c>
      <c r="E270" s="31">
        <f t="shared" si="39"/>
        <v>93000</v>
      </c>
      <c r="F270" s="33">
        <f t="shared" si="38"/>
        <v>0</v>
      </c>
    </row>
    <row r="271" spans="1:6" ht="12.75">
      <c r="A271" s="29" t="s">
        <v>142</v>
      </c>
      <c r="B271" s="30" t="s">
        <v>143</v>
      </c>
      <c r="C271" s="31">
        <f t="shared" si="39"/>
        <v>93000</v>
      </c>
      <c r="D271" s="31">
        <f t="shared" si="39"/>
        <v>0</v>
      </c>
      <c r="E271" s="31">
        <f t="shared" si="39"/>
        <v>93000</v>
      </c>
      <c r="F271" s="33">
        <f t="shared" si="38"/>
        <v>0</v>
      </c>
    </row>
    <row r="272" spans="1:6" ht="12.75">
      <c r="A272" s="29" t="s">
        <v>144</v>
      </c>
      <c r="B272" s="30" t="s">
        <v>145</v>
      </c>
      <c r="C272" s="31">
        <v>93000</v>
      </c>
      <c r="D272" s="31">
        <v>0</v>
      </c>
      <c r="E272" s="31">
        <f>C272</f>
        <v>93000</v>
      </c>
      <c r="F272" s="33">
        <f t="shared" si="38"/>
        <v>0</v>
      </c>
    </row>
    <row r="273" spans="1:6" ht="12.75">
      <c r="A273" s="29" t="s">
        <v>196</v>
      </c>
      <c r="B273" s="30" t="s">
        <v>162</v>
      </c>
      <c r="C273" s="31">
        <f>C274+C278+C287+C294</f>
        <v>33925000</v>
      </c>
      <c r="D273" s="31">
        <f>D274+D278+D287+D294</f>
        <v>20193302</v>
      </c>
      <c r="E273" s="31">
        <f>E274+E278+E287+E294</f>
        <v>22538201.81818182</v>
      </c>
      <c r="F273" s="33">
        <f t="shared" si="38"/>
        <v>0.5952336624907885</v>
      </c>
    </row>
    <row r="274" spans="1:6" ht="12.75">
      <c r="A274" s="29" t="s">
        <v>163</v>
      </c>
      <c r="B274" s="30" t="s">
        <v>164</v>
      </c>
      <c r="C274" s="31">
        <f aca="true" t="shared" si="40" ref="C274:D276">C275</f>
        <v>425000</v>
      </c>
      <c r="D274" s="31">
        <f t="shared" si="40"/>
        <v>337603</v>
      </c>
      <c r="E274" s="31">
        <f>E275</f>
        <v>368294.1818181818</v>
      </c>
      <c r="F274" s="33">
        <f t="shared" si="38"/>
        <v>0.79436</v>
      </c>
    </row>
    <row r="275" spans="1:6" ht="12.75">
      <c r="A275" s="29" t="s">
        <v>133</v>
      </c>
      <c r="B275" s="30" t="s">
        <v>134</v>
      </c>
      <c r="C275" s="31">
        <f t="shared" si="40"/>
        <v>425000</v>
      </c>
      <c r="D275" s="31">
        <f t="shared" si="40"/>
        <v>337603</v>
      </c>
      <c r="E275" s="31">
        <f>E276</f>
        <v>368294.1818181818</v>
      </c>
      <c r="F275" s="33">
        <f t="shared" si="38"/>
        <v>0.79436</v>
      </c>
    </row>
    <row r="276" spans="1:6" ht="12.75">
      <c r="A276" s="29" t="s">
        <v>142</v>
      </c>
      <c r="B276" s="30" t="s">
        <v>143</v>
      </c>
      <c r="C276" s="31">
        <f t="shared" si="40"/>
        <v>425000</v>
      </c>
      <c r="D276" s="31">
        <f t="shared" si="40"/>
        <v>337603</v>
      </c>
      <c r="E276" s="31">
        <f>E277</f>
        <v>368294.1818181818</v>
      </c>
      <c r="F276" s="33">
        <f t="shared" si="38"/>
        <v>0.79436</v>
      </c>
    </row>
    <row r="277" spans="1:6" ht="12.75">
      <c r="A277" s="29" t="s">
        <v>144</v>
      </c>
      <c r="B277" s="30" t="s">
        <v>145</v>
      </c>
      <c r="C277" s="31">
        <v>425000</v>
      </c>
      <c r="D277" s="31">
        <f>286012+51591</f>
        <v>337603</v>
      </c>
      <c r="E277" s="31">
        <f>D277/11*12</f>
        <v>368294.1818181818</v>
      </c>
      <c r="F277" s="33">
        <f t="shared" si="38"/>
        <v>0.79436</v>
      </c>
    </row>
    <row r="278" spans="1:6" ht="12.75">
      <c r="A278" s="29" t="s">
        <v>165</v>
      </c>
      <c r="B278" s="30" t="s">
        <v>166</v>
      </c>
      <c r="C278" s="31">
        <f>C279</f>
        <v>24808000</v>
      </c>
      <c r="D278" s="31">
        <f>D279</f>
        <v>16783180</v>
      </c>
      <c r="E278" s="31">
        <f>E279</f>
        <v>18876250.545454543</v>
      </c>
      <c r="F278" s="33">
        <f t="shared" si="38"/>
        <v>0.6765228958400515</v>
      </c>
    </row>
    <row r="279" spans="1:6" ht="12.75">
      <c r="A279" s="29" t="s">
        <v>133</v>
      </c>
      <c r="B279" s="30" t="s">
        <v>134</v>
      </c>
      <c r="C279" s="31">
        <f>C280+C281+C282+C284</f>
        <v>24808000</v>
      </c>
      <c r="D279" s="31">
        <f>D280+D281+D282+D284</f>
        <v>16783180</v>
      </c>
      <c r="E279" s="31">
        <f>E280+E281+E282+E284</f>
        <v>18876250.545454543</v>
      </c>
      <c r="F279" s="33">
        <f t="shared" si="38"/>
        <v>0.6765228958400515</v>
      </c>
    </row>
    <row r="280" spans="1:6" ht="12.75">
      <c r="A280" s="29" t="s">
        <v>135</v>
      </c>
      <c r="B280" s="30" t="s">
        <v>136</v>
      </c>
      <c r="C280" s="31">
        <v>4755000</v>
      </c>
      <c r="D280" s="31">
        <v>677000</v>
      </c>
      <c r="E280" s="31">
        <f>D280/11*12</f>
        <v>738545.4545454546</v>
      </c>
      <c r="F280" s="33">
        <f t="shared" si="38"/>
        <v>0.14237644584647738</v>
      </c>
    </row>
    <row r="281" spans="1:6" ht="25.5">
      <c r="A281" s="29" t="s">
        <v>140</v>
      </c>
      <c r="B281" s="30" t="s">
        <v>141</v>
      </c>
      <c r="C281" s="31">
        <v>19490000</v>
      </c>
      <c r="D281" s="31">
        <v>16153776</v>
      </c>
      <c r="E281" s="31">
        <f>D281/11*12</f>
        <v>17622301.09090909</v>
      </c>
      <c r="F281" s="33">
        <f t="shared" si="38"/>
        <v>0.8288238070805541</v>
      </c>
    </row>
    <row r="282" spans="1:6" ht="12.75">
      <c r="A282" s="29" t="s">
        <v>142</v>
      </c>
      <c r="B282" s="30" t="s">
        <v>143</v>
      </c>
      <c r="C282" s="31">
        <f>C283</f>
        <v>563000</v>
      </c>
      <c r="D282" s="31">
        <f>D283</f>
        <v>0</v>
      </c>
      <c r="E282" s="31">
        <f>E283</f>
        <v>563000</v>
      </c>
      <c r="F282" s="33">
        <f t="shared" si="38"/>
        <v>0</v>
      </c>
    </row>
    <row r="283" spans="1:6" ht="12.75">
      <c r="A283" s="29" t="s">
        <v>144</v>
      </c>
      <c r="B283" s="30" t="s">
        <v>145</v>
      </c>
      <c r="C283" s="31">
        <v>563000</v>
      </c>
      <c r="D283" s="31">
        <v>0</v>
      </c>
      <c r="E283" s="31">
        <f>C283</f>
        <v>563000</v>
      </c>
      <c r="F283" s="33">
        <f t="shared" si="38"/>
        <v>0</v>
      </c>
    </row>
    <row r="284" spans="1:6" ht="25.5">
      <c r="A284" s="29" t="s">
        <v>146</v>
      </c>
      <c r="B284" s="30" t="s">
        <v>147</v>
      </c>
      <c r="C284" s="31">
        <f aca="true" t="shared" si="41" ref="C284:E285">C285</f>
        <v>0</v>
      </c>
      <c r="D284" s="31">
        <f t="shared" si="41"/>
        <v>-47596</v>
      </c>
      <c r="E284" s="31">
        <f t="shared" si="41"/>
        <v>-47596</v>
      </c>
      <c r="F284" s="33"/>
    </row>
    <row r="285" spans="1:6" ht="12.75">
      <c r="A285" s="29" t="s">
        <v>148</v>
      </c>
      <c r="B285" s="30" t="s">
        <v>149</v>
      </c>
      <c r="C285" s="31">
        <f t="shared" si="41"/>
        <v>0</v>
      </c>
      <c r="D285" s="31">
        <f t="shared" si="41"/>
        <v>-47596</v>
      </c>
      <c r="E285" s="31">
        <f t="shared" si="41"/>
        <v>-47596</v>
      </c>
      <c r="F285" s="33"/>
    </row>
    <row r="286" spans="1:6" ht="25.5">
      <c r="A286" s="29" t="s">
        <v>150</v>
      </c>
      <c r="B286" s="30" t="s">
        <v>151</v>
      </c>
      <c r="C286" s="31">
        <v>0</v>
      </c>
      <c r="D286" s="31">
        <v>-47596</v>
      </c>
      <c r="E286" s="31">
        <v>-47596</v>
      </c>
      <c r="F286" s="33"/>
    </row>
    <row r="287" spans="1:6" ht="12.75">
      <c r="A287" s="29" t="s">
        <v>167</v>
      </c>
      <c r="B287" s="30" t="s">
        <v>168</v>
      </c>
      <c r="C287" s="31">
        <f>C288</f>
        <v>4721000</v>
      </c>
      <c r="D287" s="31">
        <f>D288</f>
        <v>1966478</v>
      </c>
      <c r="E287" s="31">
        <f>E288</f>
        <v>2136157.8181818184</v>
      </c>
      <c r="F287" s="33">
        <f t="shared" si="38"/>
        <v>0.41653844524465156</v>
      </c>
    </row>
    <row r="288" spans="1:6" ht="12.75">
      <c r="A288" s="29" t="s">
        <v>133</v>
      </c>
      <c r="B288" s="30" t="s">
        <v>134</v>
      </c>
      <c r="C288" s="31">
        <f>C289+C290+C291</f>
        <v>4721000</v>
      </c>
      <c r="D288" s="31">
        <f>D289+D290+D291</f>
        <v>1966478</v>
      </c>
      <c r="E288" s="31">
        <f>E289+E290+E291</f>
        <v>2136157.8181818184</v>
      </c>
      <c r="F288" s="33">
        <f t="shared" si="38"/>
        <v>0.41653844524465156</v>
      </c>
    </row>
    <row r="289" spans="1:6" ht="12.75">
      <c r="A289" s="29" t="s">
        <v>135</v>
      </c>
      <c r="B289" s="30" t="s">
        <v>136</v>
      </c>
      <c r="C289" s="31">
        <v>1989000</v>
      </c>
      <c r="D289" s="31">
        <v>1702000</v>
      </c>
      <c r="E289" s="31">
        <f>D289/11*12</f>
        <v>1856727.272727273</v>
      </c>
      <c r="F289" s="33">
        <f t="shared" si="38"/>
        <v>0.8557063851181498</v>
      </c>
    </row>
    <row r="290" spans="1:6" ht="25.5">
      <c r="A290" s="29" t="s">
        <v>140</v>
      </c>
      <c r="B290" s="30" t="s">
        <v>141</v>
      </c>
      <c r="C290" s="31">
        <v>1283000</v>
      </c>
      <c r="D290" s="31">
        <v>913</v>
      </c>
      <c r="E290" s="31">
        <f>D290/11*12</f>
        <v>996</v>
      </c>
      <c r="F290" s="33">
        <f t="shared" si="38"/>
        <v>0.0007116134060795011</v>
      </c>
    </row>
    <row r="291" spans="1:6" ht="12.75">
      <c r="A291" s="29" t="s">
        <v>142</v>
      </c>
      <c r="B291" s="30" t="s">
        <v>143</v>
      </c>
      <c r="C291" s="31">
        <f>C292+C293</f>
        <v>1449000</v>
      </c>
      <c r="D291" s="31">
        <f>D292+D293</f>
        <v>263565</v>
      </c>
      <c r="E291" s="31">
        <f>E292+E293</f>
        <v>278434.5454545454</v>
      </c>
      <c r="F291" s="33">
        <f t="shared" si="38"/>
        <v>0.1818944099378882</v>
      </c>
    </row>
    <row r="292" spans="1:6" ht="12.75">
      <c r="A292" s="29" t="s">
        <v>144</v>
      </c>
      <c r="B292" s="30" t="s">
        <v>145</v>
      </c>
      <c r="C292" s="31">
        <v>1349000</v>
      </c>
      <c r="D292" s="31">
        <v>163565</v>
      </c>
      <c r="E292" s="31">
        <f>D292/11*12</f>
        <v>178434.54545454544</v>
      </c>
      <c r="F292" s="33">
        <f t="shared" si="38"/>
        <v>0.12124907338769458</v>
      </c>
    </row>
    <row r="293" spans="1:6" ht="12.75">
      <c r="A293" s="29" t="s">
        <v>202</v>
      </c>
      <c r="B293" s="30" t="s">
        <v>203</v>
      </c>
      <c r="C293" s="31">
        <v>100000</v>
      </c>
      <c r="D293" s="31">
        <v>100000</v>
      </c>
      <c r="E293" s="31">
        <f>D293</f>
        <v>100000</v>
      </c>
      <c r="F293" s="33">
        <f t="shared" si="38"/>
        <v>1</v>
      </c>
    </row>
    <row r="294" spans="1:6" ht="25.5">
      <c r="A294" s="29" t="s">
        <v>187</v>
      </c>
      <c r="B294" s="30" t="s">
        <v>169</v>
      </c>
      <c r="C294" s="31">
        <f>C295</f>
        <v>3971000</v>
      </c>
      <c r="D294" s="31">
        <f>D295</f>
        <v>1106041</v>
      </c>
      <c r="E294" s="31">
        <f>E295</f>
        <v>1157499.2727272727</v>
      </c>
      <c r="F294" s="33">
        <f t="shared" si="38"/>
        <v>0.2785295895240494</v>
      </c>
    </row>
    <row r="295" spans="1:6" ht="12.75">
      <c r="A295" s="29" t="s">
        <v>133</v>
      </c>
      <c r="B295" s="30" t="s">
        <v>134</v>
      </c>
      <c r="C295" s="31">
        <f>C296+C297</f>
        <v>3971000</v>
      </c>
      <c r="D295" s="31">
        <f>D296+D297</f>
        <v>1106041</v>
      </c>
      <c r="E295" s="31">
        <f>E296+E297</f>
        <v>1157499.2727272727</v>
      </c>
      <c r="F295" s="33">
        <f t="shared" si="38"/>
        <v>0.2785295895240494</v>
      </c>
    </row>
    <row r="296" spans="1:6" ht="12.75">
      <c r="A296" s="29" t="s">
        <v>135</v>
      </c>
      <c r="B296" s="30" t="s">
        <v>136</v>
      </c>
      <c r="C296" s="31">
        <v>540000</v>
      </c>
      <c r="D296" s="31">
        <v>540000</v>
      </c>
      <c r="E296" s="31">
        <f>D296</f>
        <v>540000</v>
      </c>
      <c r="F296" s="33">
        <f t="shared" si="38"/>
        <v>1</v>
      </c>
    </row>
    <row r="297" spans="1:6" ht="12.75">
      <c r="A297" s="29" t="s">
        <v>142</v>
      </c>
      <c r="B297" s="30" t="s">
        <v>143</v>
      </c>
      <c r="C297" s="31">
        <f>C298</f>
        <v>3431000</v>
      </c>
      <c r="D297" s="31">
        <f>D298</f>
        <v>566041</v>
      </c>
      <c r="E297" s="31">
        <f>E298</f>
        <v>617499.2727272727</v>
      </c>
      <c r="F297" s="33">
        <f t="shared" si="38"/>
        <v>0.16497843194403963</v>
      </c>
    </row>
    <row r="298" spans="1:6" ht="12.75">
      <c r="A298" s="29" t="s">
        <v>144</v>
      </c>
      <c r="B298" s="30" t="s">
        <v>145</v>
      </c>
      <c r="C298" s="31">
        <v>3431000</v>
      </c>
      <c r="D298" s="31">
        <v>566041</v>
      </c>
      <c r="E298" s="31">
        <f>D298/11*12</f>
        <v>617499.2727272727</v>
      </c>
      <c r="F298" s="33">
        <f t="shared" si="38"/>
        <v>0.16497843194403963</v>
      </c>
    </row>
    <row r="299" spans="1:6" ht="25.5">
      <c r="A299" s="29" t="s">
        <v>170</v>
      </c>
      <c r="B299" s="30" t="s">
        <v>171</v>
      </c>
      <c r="C299" s="31">
        <f>C300+C303</f>
        <v>4119000</v>
      </c>
      <c r="D299" s="31">
        <f>D300+D303</f>
        <v>223636</v>
      </c>
      <c r="E299" s="31">
        <f>E300+E303</f>
        <v>687242.8181818181</v>
      </c>
      <c r="F299" s="33">
        <f t="shared" si="38"/>
        <v>0.054293760621510076</v>
      </c>
    </row>
    <row r="300" spans="1:6" ht="12.75">
      <c r="A300" s="29" t="s">
        <v>172</v>
      </c>
      <c r="B300" s="30" t="s">
        <v>173</v>
      </c>
      <c r="C300" s="31">
        <f aca="true" t="shared" si="42" ref="C300:E301">C301</f>
        <v>440000</v>
      </c>
      <c r="D300" s="31">
        <f t="shared" si="42"/>
        <v>0</v>
      </c>
      <c r="E300" s="31">
        <f t="shared" si="42"/>
        <v>440000</v>
      </c>
      <c r="F300" s="33">
        <f t="shared" si="38"/>
        <v>0</v>
      </c>
    </row>
    <row r="301" spans="1:6" ht="12.75">
      <c r="A301" s="29" t="s">
        <v>133</v>
      </c>
      <c r="B301" s="30" t="s">
        <v>134</v>
      </c>
      <c r="C301" s="31">
        <f t="shared" si="42"/>
        <v>440000</v>
      </c>
      <c r="D301" s="31">
        <f t="shared" si="42"/>
        <v>0</v>
      </c>
      <c r="E301" s="31">
        <f t="shared" si="42"/>
        <v>440000</v>
      </c>
      <c r="F301" s="33">
        <f t="shared" si="38"/>
        <v>0</v>
      </c>
    </row>
    <row r="302" spans="1:6" ht="12.75">
      <c r="A302" s="29" t="s">
        <v>138</v>
      </c>
      <c r="B302" s="30" t="s">
        <v>139</v>
      </c>
      <c r="C302" s="31">
        <v>440000</v>
      </c>
      <c r="D302" s="31">
        <v>0</v>
      </c>
      <c r="E302" s="31">
        <f>C302</f>
        <v>440000</v>
      </c>
      <c r="F302" s="33">
        <f t="shared" si="38"/>
        <v>0</v>
      </c>
    </row>
    <row r="303" spans="1:6" ht="12.75">
      <c r="A303" s="29" t="s">
        <v>174</v>
      </c>
      <c r="B303" s="30" t="s">
        <v>175</v>
      </c>
      <c r="C303" s="31">
        <f>C304</f>
        <v>3679000</v>
      </c>
      <c r="D303" s="31">
        <f>D304</f>
        <v>223636</v>
      </c>
      <c r="E303" s="31">
        <f>E304</f>
        <v>247242.81818181818</v>
      </c>
      <c r="F303" s="33">
        <f t="shared" si="38"/>
        <v>0.0607871704267464</v>
      </c>
    </row>
    <row r="304" spans="1:6" ht="12.75">
      <c r="A304" s="29" t="s">
        <v>133</v>
      </c>
      <c r="B304" s="30" t="s">
        <v>134</v>
      </c>
      <c r="C304" s="31">
        <f>C305+C306+C308</f>
        <v>3679000</v>
      </c>
      <c r="D304" s="31">
        <f>D305+D306+D308</f>
        <v>223636</v>
      </c>
      <c r="E304" s="31">
        <f>E305+E306+E308</f>
        <v>247242.81818181818</v>
      </c>
      <c r="F304" s="33">
        <f t="shared" si="38"/>
        <v>0.0607871704267464</v>
      </c>
    </row>
    <row r="305" spans="1:6" ht="25.5">
      <c r="A305" s="29" t="s">
        <v>140</v>
      </c>
      <c r="B305" s="30" t="s">
        <v>141</v>
      </c>
      <c r="C305" s="31">
        <v>1934000</v>
      </c>
      <c r="D305" s="31">
        <v>157437</v>
      </c>
      <c r="E305" s="31">
        <f>D305/11*12</f>
        <v>171749.45454545456</v>
      </c>
      <c r="F305" s="33">
        <f t="shared" si="38"/>
        <v>0.08140486039296795</v>
      </c>
    </row>
    <row r="306" spans="1:6" ht="12.75">
      <c r="A306" s="29" t="s">
        <v>142</v>
      </c>
      <c r="B306" s="30" t="s">
        <v>143</v>
      </c>
      <c r="C306" s="31">
        <f>C307</f>
        <v>1745000</v>
      </c>
      <c r="D306" s="31">
        <f>D307</f>
        <v>102238</v>
      </c>
      <c r="E306" s="31">
        <f>E307</f>
        <v>111532.36363636363</v>
      </c>
      <c r="F306" s="33">
        <f t="shared" si="38"/>
        <v>0.058589111747851</v>
      </c>
    </row>
    <row r="307" spans="1:6" ht="12.75">
      <c r="A307" s="29" t="s">
        <v>144</v>
      </c>
      <c r="B307" s="30" t="s">
        <v>145</v>
      </c>
      <c r="C307" s="31">
        <v>1745000</v>
      </c>
      <c r="D307" s="31">
        <v>102238</v>
      </c>
      <c r="E307" s="31">
        <f>D307/11*12</f>
        <v>111532.36363636363</v>
      </c>
      <c r="F307" s="33">
        <f t="shared" si="38"/>
        <v>0.058589111747851</v>
      </c>
    </row>
    <row r="308" spans="1:6" ht="25.5">
      <c r="A308" s="29" t="s">
        <v>146</v>
      </c>
      <c r="B308" s="30" t="s">
        <v>147</v>
      </c>
      <c r="C308" s="31">
        <f aca="true" t="shared" si="43" ref="C308:E309">C309</f>
        <v>0</v>
      </c>
      <c r="D308" s="31">
        <f t="shared" si="43"/>
        <v>-36039</v>
      </c>
      <c r="E308" s="31">
        <f t="shared" si="43"/>
        <v>-36039</v>
      </c>
      <c r="F308" s="33"/>
    </row>
    <row r="309" spans="1:6" ht="12.75">
      <c r="A309" s="29" t="s">
        <v>148</v>
      </c>
      <c r="B309" s="30" t="s">
        <v>149</v>
      </c>
      <c r="C309" s="31">
        <f t="shared" si="43"/>
        <v>0</v>
      </c>
      <c r="D309" s="31">
        <f t="shared" si="43"/>
        <v>-36039</v>
      </c>
      <c r="E309" s="31">
        <f t="shared" si="43"/>
        <v>-36039</v>
      </c>
      <c r="F309" s="33"/>
    </row>
    <row r="310" spans="1:6" ht="25.5">
      <c r="A310" s="29" t="s">
        <v>150</v>
      </c>
      <c r="B310" s="30" t="s">
        <v>151</v>
      </c>
      <c r="C310" s="31">
        <v>0</v>
      </c>
      <c r="D310" s="31">
        <v>-36039</v>
      </c>
      <c r="E310" s="31">
        <f>D310</f>
        <v>-36039</v>
      </c>
      <c r="F310" s="33"/>
    </row>
    <row r="311" spans="1:6" ht="12.75">
      <c r="A311" s="29" t="s">
        <v>176</v>
      </c>
      <c r="B311" s="30" t="s">
        <v>177</v>
      </c>
      <c r="C311" s="31">
        <f aca="true" t="shared" si="44" ref="C311:E312">C312</f>
        <v>54522000</v>
      </c>
      <c r="D311" s="31">
        <f t="shared" si="44"/>
        <v>13599690</v>
      </c>
      <c r="E311" s="31">
        <f t="shared" si="44"/>
        <v>14895002.90909091</v>
      </c>
      <c r="F311" s="33">
        <f t="shared" si="38"/>
        <v>0.2494349070100143</v>
      </c>
    </row>
    <row r="312" spans="1:6" ht="12.75">
      <c r="A312" s="29" t="s">
        <v>197</v>
      </c>
      <c r="B312" s="30" t="s">
        <v>179</v>
      </c>
      <c r="C312" s="31">
        <f t="shared" si="44"/>
        <v>54522000</v>
      </c>
      <c r="D312" s="31">
        <f t="shared" si="44"/>
        <v>13599690</v>
      </c>
      <c r="E312" s="31">
        <f t="shared" si="44"/>
        <v>14895002.90909091</v>
      </c>
      <c r="F312" s="33">
        <f t="shared" si="38"/>
        <v>0.2494349070100143</v>
      </c>
    </row>
    <row r="313" spans="1:6" ht="12.75">
      <c r="A313" s="29" t="s">
        <v>133</v>
      </c>
      <c r="B313" s="30" t="s">
        <v>134</v>
      </c>
      <c r="C313" s="31">
        <f>C315+C316+C317+C319+C314</f>
        <v>54522000</v>
      </c>
      <c r="D313" s="31">
        <f>D315+D316+D317+D319+D314</f>
        <v>13599690</v>
      </c>
      <c r="E313" s="31">
        <f>E315+E316+E317+E319+E314</f>
        <v>14895002.90909091</v>
      </c>
      <c r="F313" s="33">
        <f t="shared" si="38"/>
        <v>0.2494349070100143</v>
      </c>
    </row>
    <row r="314" spans="1:6" ht="12.75">
      <c r="A314" s="29" t="s">
        <v>135</v>
      </c>
      <c r="B314" s="30" t="s">
        <v>136</v>
      </c>
      <c r="C314" s="31">
        <v>4320000</v>
      </c>
      <c r="D314" s="31">
        <v>4151000</v>
      </c>
      <c r="E314" s="31">
        <f>D314/11*12</f>
        <v>4528363.636363637</v>
      </c>
      <c r="F314" s="33">
        <f t="shared" si="38"/>
        <v>0.9608796296296296</v>
      </c>
    </row>
    <row r="315" spans="1:6" ht="12.75">
      <c r="A315" s="29" t="s">
        <v>138</v>
      </c>
      <c r="B315" s="30" t="s">
        <v>139</v>
      </c>
      <c r="C315" s="31">
        <v>5357000</v>
      </c>
      <c r="D315" s="31">
        <v>1027212</v>
      </c>
      <c r="E315" s="31">
        <f>D315/11*12</f>
        <v>1120594.9090909092</v>
      </c>
      <c r="F315" s="33">
        <f t="shared" si="38"/>
        <v>0.19175135336942317</v>
      </c>
    </row>
    <row r="316" spans="1:6" ht="25.5">
      <c r="A316" s="29" t="s">
        <v>140</v>
      </c>
      <c r="B316" s="30" t="s">
        <v>141</v>
      </c>
      <c r="C316" s="31">
        <v>4846000</v>
      </c>
      <c r="D316" s="31">
        <v>407838</v>
      </c>
      <c r="E316" s="31">
        <f>D316/11*12</f>
        <v>444914.18181818177</v>
      </c>
      <c r="F316" s="33">
        <f t="shared" si="38"/>
        <v>0.08415971935617003</v>
      </c>
    </row>
    <row r="317" spans="1:6" ht="12.75">
      <c r="A317" s="29" t="s">
        <v>142</v>
      </c>
      <c r="B317" s="30" t="s">
        <v>143</v>
      </c>
      <c r="C317" s="31">
        <f>C318</f>
        <v>39999000</v>
      </c>
      <c r="D317" s="31">
        <f>D318</f>
        <v>8662392</v>
      </c>
      <c r="E317" s="31">
        <f>E318</f>
        <v>9449882.181818182</v>
      </c>
      <c r="F317" s="33">
        <f t="shared" si="38"/>
        <v>0.21656521413035326</v>
      </c>
    </row>
    <row r="318" spans="1:6" ht="12.75">
      <c r="A318" s="29" t="s">
        <v>144</v>
      </c>
      <c r="B318" s="30" t="s">
        <v>145</v>
      </c>
      <c r="C318" s="31">
        <v>39999000</v>
      </c>
      <c r="D318" s="31">
        <v>8662392</v>
      </c>
      <c r="E318" s="31">
        <f>D318/11*12</f>
        <v>9449882.181818182</v>
      </c>
      <c r="F318" s="33">
        <f t="shared" si="38"/>
        <v>0.21656521413035326</v>
      </c>
    </row>
    <row r="319" spans="1:6" ht="25.5">
      <c r="A319" s="29" t="s">
        <v>146</v>
      </c>
      <c r="B319" s="30" t="s">
        <v>147</v>
      </c>
      <c r="C319" s="31">
        <f aca="true" t="shared" si="45" ref="C319:E320">C320</f>
        <v>0</v>
      </c>
      <c r="D319" s="31">
        <f t="shared" si="45"/>
        <v>-648752</v>
      </c>
      <c r="E319" s="31">
        <f t="shared" si="45"/>
        <v>-648752</v>
      </c>
      <c r="F319" s="33"/>
    </row>
    <row r="320" spans="1:6" s="38" customFormat="1" ht="12.75">
      <c r="A320" s="29" t="s">
        <v>148</v>
      </c>
      <c r="B320" s="36" t="s">
        <v>149</v>
      </c>
      <c r="C320" s="37">
        <f t="shared" si="45"/>
        <v>0</v>
      </c>
      <c r="D320" s="37">
        <f t="shared" si="45"/>
        <v>-648752</v>
      </c>
      <c r="E320" s="37">
        <f t="shared" si="45"/>
        <v>-648752</v>
      </c>
      <c r="F320" s="33"/>
    </row>
    <row r="321" spans="1:6" ht="25.5">
      <c r="A321" s="29" t="s">
        <v>150</v>
      </c>
      <c r="B321" s="30" t="s">
        <v>151</v>
      </c>
      <c r="C321" s="31">
        <v>0</v>
      </c>
      <c r="D321" s="31">
        <v>-648752</v>
      </c>
      <c r="E321" s="31">
        <f>D321</f>
        <v>-648752</v>
      </c>
      <c r="F321" s="33"/>
    </row>
    <row r="324" spans="3:5" ht="12.75">
      <c r="C324" s="34"/>
      <c r="D324" s="34"/>
      <c r="E324" s="34"/>
    </row>
    <row r="325" spans="3:5" ht="12.75">
      <c r="C325" s="34"/>
      <c r="D325" s="34"/>
      <c r="E325" s="34"/>
    </row>
  </sheetData>
  <sheetProtection/>
  <mergeCells count="2">
    <mergeCell ref="A6:E6"/>
    <mergeCell ref="A5:F5"/>
  </mergeCells>
  <printOptions horizontalCentered="1"/>
  <pageMargins left="0.5511811023622047" right="0.35433070866141736" top="0.7874015748031497" bottom="0.7874015748031497" header="0.31496062992125984" footer="0.31496062992125984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"/>
  <sheetViews>
    <sheetView zoomScalePageLayoutView="0" workbookViewId="0" topLeftCell="A1">
      <selection activeCell="F24" sqref="F24:F152"/>
    </sheetView>
  </sheetViews>
  <sheetFormatPr defaultColWidth="9.140625" defaultRowHeight="12.75"/>
  <cols>
    <col min="1" max="1" width="74.57421875" style="24" customWidth="1"/>
    <col min="2" max="2" width="10.7109375" style="25" customWidth="1"/>
    <col min="3" max="3" width="11.28125" style="2" customWidth="1"/>
    <col min="4" max="4" width="12.8515625" style="2" customWidth="1"/>
    <col min="5" max="5" width="11.57421875" style="2" customWidth="1"/>
    <col min="6" max="6" width="10.7109375" style="2" customWidth="1"/>
    <col min="7" max="7" width="9.140625" style="2" customWidth="1"/>
    <col min="8" max="8" width="11.7109375" style="2" bestFit="1" customWidth="1"/>
    <col min="9" max="16384" width="9.140625" style="2" customWidth="1"/>
  </cols>
  <sheetData>
    <row r="1" spans="1:6" s="1" customFormat="1" ht="12.75">
      <c r="A1" s="6" t="s">
        <v>2</v>
      </c>
      <c r="B1" s="7"/>
      <c r="F1" s="3" t="s">
        <v>19</v>
      </c>
    </row>
    <row r="2" spans="1:2" s="1" customFormat="1" ht="12.75">
      <c r="A2" s="8" t="s">
        <v>3</v>
      </c>
      <c r="B2" s="7"/>
    </row>
    <row r="3" spans="1:2" s="1" customFormat="1" ht="12.75">
      <c r="A3" s="9" t="s">
        <v>4</v>
      </c>
      <c r="B3" s="7"/>
    </row>
    <row r="4" spans="1:6" s="1" customFormat="1" ht="12.75">
      <c r="A4" s="41" t="s">
        <v>217</v>
      </c>
      <c r="B4" s="41"/>
      <c r="C4" s="41"/>
      <c r="D4" s="41"/>
      <c r="E4" s="41"/>
      <c r="F4" s="41"/>
    </row>
    <row r="5" spans="1:6" s="1" customFormat="1" ht="12.75">
      <c r="A5" s="40" t="s">
        <v>17</v>
      </c>
      <c r="B5" s="40"/>
      <c r="C5" s="40"/>
      <c r="D5" s="40"/>
      <c r="E5" s="40"/>
      <c r="F5" s="40"/>
    </row>
    <row r="6" spans="1:6" s="1" customFormat="1" ht="12.75">
      <c r="A6" s="10"/>
      <c r="B6" s="7"/>
      <c r="C6" s="4"/>
      <c r="D6" s="4"/>
      <c r="F6" s="4" t="s">
        <v>1</v>
      </c>
    </row>
    <row r="7" spans="1:6" ht="38.25">
      <c r="A7" s="11" t="s">
        <v>6</v>
      </c>
      <c r="B7" s="11" t="s">
        <v>7</v>
      </c>
      <c r="C7" s="12" t="s">
        <v>13</v>
      </c>
      <c r="D7" s="12" t="s">
        <v>14</v>
      </c>
      <c r="E7" s="12" t="s">
        <v>5</v>
      </c>
      <c r="F7" s="12" t="s">
        <v>15</v>
      </c>
    </row>
    <row r="8" spans="1:6" ht="12.75">
      <c r="A8" s="32"/>
      <c r="B8" s="32"/>
      <c r="C8" s="12">
        <v>1</v>
      </c>
      <c r="D8" s="12">
        <v>2</v>
      </c>
      <c r="E8" s="12">
        <v>3</v>
      </c>
      <c r="F8" s="12">
        <v>4</v>
      </c>
    </row>
    <row r="9" spans="1:8" ht="12.75">
      <c r="A9" s="29" t="s">
        <v>182</v>
      </c>
      <c r="B9" s="30" t="s">
        <v>22</v>
      </c>
      <c r="C9" s="31">
        <f>C15+C19+C23+C28+C34+C37+C43+C39+C31+C46</f>
        <v>250910000</v>
      </c>
      <c r="D9" s="31">
        <f>D15+D19+D23+D28+D34+D37+D43+D39+D31+D46</f>
        <v>228719021</v>
      </c>
      <c r="E9" s="31">
        <f>E15+E19+E23+E28+E34+E37+E43+E39+E31+E46</f>
        <v>263229837.45454544</v>
      </c>
      <c r="F9" s="33">
        <f>D9/C9</f>
        <v>0.9115580128332869</v>
      </c>
      <c r="G9" s="34"/>
      <c r="H9" s="34"/>
    </row>
    <row r="10" spans="1:8" ht="12.75">
      <c r="A10" s="29" t="s">
        <v>183</v>
      </c>
      <c r="B10" s="30" t="s">
        <v>24</v>
      </c>
      <c r="C10" s="31">
        <f>C11-C19-C39</f>
        <v>93991000</v>
      </c>
      <c r="D10" s="31">
        <f>D11-D19-D39</f>
        <v>86378191</v>
      </c>
      <c r="E10" s="31">
        <f>E11-E19-E39</f>
        <v>94747388.36363637</v>
      </c>
      <c r="F10" s="33">
        <f aca="true" t="shared" si="0" ref="F10:F73">D10/C10</f>
        <v>0.919004915364237</v>
      </c>
      <c r="G10" s="34"/>
      <c r="H10" s="34"/>
    </row>
    <row r="11" spans="1:6" ht="12.75">
      <c r="A11" s="29" t="s">
        <v>25</v>
      </c>
      <c r="B11" s="30" t="s">
        <v>26</v>
      </c>
      <c r="C11" s="31">
        <f>C12+C26</f>
        <v>186314000</v>
      </c>
      <c r="D11" s="31">
        <f>D12+D26</f>
        <v>169868981</v>
      </c>
      <c r="E11" s="31">
        <f>E12+E26</f>
        <v>199042388.36363637</v>
      </c>
      <c r="F11" s="33">
        <f t="shared" si="0"/>
        <v>0.9117349259851648</v>
      </c>
    </row>
    <row r="12" spans="1:6" ht="12.75">
      <c r="A12" s="29" t="s">
        <v>27</v>
      </c>
      <c r="B12" s="30" t="s">
        <v>28</v>
      </c>
      <c r="C12" s="31">
        <f>C13+C18</f>
        <v>195482000</v>
      </c>
      <c r="D12" s="31">
        <f>D13+D18</f>
        <v>167432492</v>
      </c>
      <c r="E12" s="31">
        <f>E13+E18</f>
        <v>196384400.36363637</v>
      </c>
      <c r="F12" s="33">
        <f t="shared" si="0"/>
        <v>0.8565110444951454</v>
      </c>
    </row>
    <row r="13" spans="1:6" ht="12.75">
      <c r="A13" s="29" t="s">
        <v>29</v>
      </c>
      <c r="B13" s="30" t="s">
        <v>30</v>
      </c>
      <c r="C13" s="31">
        <f aca="true" t="shared" si="1" ref="C13:E14">C14</f>
        <v>88987000</v>
      </c>
      <c r="D13" s="31">
        <f t="shared" si="1"/>
        <v>81640699</v>
      </c>
      <c r="E13" s="31">
        <f t="shared" si="1"/>
        <v>89579215.27272727</v>
      </c>
      <c r="F13" s="33">
        <f t="shared" si="0"/>
        <v>0.9174452335734433</v>
      </c>
    </row>
    <row r="14" spans="1:6" ht="25.5">
      <c r="A14" s="29" t="s">
        <v>31</v>
      </c>
      <c r="B14" s="30" t="s">
        <v>32</v>
      </c>
      <c r="C14" s="31">
        <f t="shared" si="1"/>
        <v>88987000</v>
      </c>
      <c r="D14" s="31">
        <f t="shared" si="1"/>
        <v>81640699</v>
      </c>
      <c r="E14" s="31">
        <f t="shared" si="1"/>
        <v>89579215.27272727</v>
      </c>
      <c r="F14" s="33">
        <f t="shared" si="0"/>
        <v>0.9174452335734433</v>
      </c>
    </row>
    <row r="15" spans="1:6" ht="12.75">
      <c r="A15" s="29" t="s">
        <v>33</v>
      </c>
      <c r="B15" s="30" t="s">
        <v>34</v>
      </c>
      <c r="C15" s="31">
        <f>C16+C17</f>
        <v>88987000</v>
      </c>
      <c r="D15" s="31">
        <f>D16+D17</f>
        <v>81640699</v>
      </c>
      <c r="E15" s="31">
        <f>E16+E17</f>
        <v>89579215.27272727</v>
      </c>
      <c r="F15" s="33">
        <f t="shared" si="0"/>
        <v>0.9174452335734433</v>
      </c>
    </row>
    <row r="16" spans="1:6" ht="12.75">
      <c r="A16" s="29" t="s">
        <v>0</v>
      </c>
      <c r="B16" s="30" t="s">
        <v>35</v>
      </c>
      <c r="C16" s="31">
        <v>58770000</v>
      </c>
      <c r="D16" s="31">
        <v>54415364</v>
      </c>
      <c r="E16" s="31">
        <f>D16/11*12</f>
        <v>59362215.272727266</v>
      </c>
      <c r="F16" s="33">
        <f t="shared" si="0"/>
        <v>0.925903760421984</v>
      </c>
    </row>
    <row r="17" spans="1:6" ht="25.5">
      <c r="A17" s="29" t="s">
        <v>36</v>
      </c>
      <c r="B17" s="30" t="s">
        <v>37</v>
      </c>
      <c r="C17" s="31">
        <v>30217000</v>
      </c>
      <c r="D17" s="31">
        <v>27225335</v>
      </c>
      <c r="E17" s="31">
        <f>C17</f>
        <v>30217000</v>
      </c>
      <c r="F17" s="33">
        <f t="shared" si="0"/>
        <v>0.9009939769004203</v>
      </c>
    </row>
    <row r="18" spans="1:6" ht="12.75">
      <c r="A18" s="29" t="s">
        <v>38</v>
      </c>
      <c r="B18" s="30" t="s">
        <v>39</v>
      </c>
      <c r="C18" s="31">
        <f>C19+C23</f>
        <v>106495000</v>
      </c>
      <c r="D18" s="31">
        <f>D19+D23</f>
        <v>85791793</v>
      </c>
      <c r="E18" s="31">
        <f>E19+E23</f>
        <v>106805185.0909091</v>
      </c>
      <c r="F18" s="33">
        <f t="shared" si="0"/>
        <v>0.8055945631250293</v>
      </c>
    </row>
    <row r="19" spans="1:6" ht="12.75">
      <c r="A19" s="29" t="s">
        <v>40</v>
      </c>
      <c r="B19" s="30" t="s">
        <v>41</v>
      </c>
      <c r="C19" s="31">
        <f>C20+C22+C21</f>
        <v>104295000</v>
      </c>
      <c r="D19" s="31">
        <f>D20+D22+D21</f>
        <v>83490790</v>
      </c>
      <c r="E19" s="31">
        <f>E20+E22+E21</f>
        <v>104295000</v>
      </c>
      <c r="F19" s="33">
        <f t="shared" si="0"/>
        <v>0.8005253367850808</v>
      </c>
    </row>
    <row r="20" spans="1:6" ht="25.5">
      <c r="A20" s="29" t="s">
        <v>42</v>
      </c>
      <c r="B20" s="30" t="s">
        <v>43</v>
      </c>
      <c r="C20" s="31">
        <v>77370000</v>
      </c>
      <c r="D20" s="31">
        <v>67995000</v>
      </c>
      <c r="E20" s="31">
        <f>C20</f>
        <v>77370000</v>
      </c>
      <c r="F20" s="33">
        <f t="shared" si="0"/>
        <v>0.8788290034897247</v>
      </c>
    </row>
    <row r="21" spans="1:6" ht="12.75">
      <c r="A21" s="29" t="s">
        <v>211</v>
      </c>
      <c r="B21" s="30" t="s">
        <v>212</v>
      </c>
      <c r="C21" s="31">
        <v>7103000</v>
      </c>
      <c r="D21" s="31">
        <v>2000000</v>
      </c>
      <c r="E21" s="31">
        <f>C21</f>
        <v>7103000</v>
      </c>
      <c r="F21" s="33">
        <f t="shared" si="0"/>
        <v>0.2815711671124877</v>
      </c>
    </row>
    <row r="22" spans="1:6" ht="12.75">
      <c r="A22" s="29" t="s">
        <v>44</v>
      </c>
      <c r="B22" s="30" t="s">
        <v>45</v>
      </c>
      <c r="C22" s="31">
        <v>19822000</v>
      </c>
      <c r="D22" s="31">
        <v>13495790</v>
      </c>
      <c r="E22" s="31">
        <f>C22</f>
        <v>19822000</v>
      </c>
      <c r="F22" s="33">
        <f t="shared" si="0"/>
        <v>0.6808490566037736</v>
      </c>
    </row>
    <row r="23" spans="1:6" ht="25.5">
      <c r="A23" s="29" t="s">
        <v>46</v>
      </c>
      <c r="B23" s="30" t="s">
        <v>47</v>
      </c>
      <c r="C23" s="31">
        <f>C24+C25</f>
        <v>2200000</v>
      </c>
      <c r="D23" s="31">
        <f>D24+D25</f>
        <v>2301003</v>
      </c>
      <c r="E23" s="31">
        <f>E24+E25</f>
        <v>2510185.090909091</v>
      </c>
      <c r="F23" s="33">
        <f t="shared" si="0"/>
        <v>1.0459104545454545</v>
      </c>
    </row>
    <row r="24" spans="1:6" ht="12.75">
      <c r="A24" s="29" t="s">
        <v>8</v>
      </c>
      <c r="B24" s="30" t="s">
        <v>48</v>
      </c>
      <c r="C24" s="31">
        <v>0</v>
      </c>
      <c r="D24" s="31">
        <v>351334</v>
      </c>
      <c r="E24" s="31">
        <f>D24/11*12</f>
        <v>383273.45454545453</v>
      </c>
      <c r="F24" s="33"/>
    </row>
    <row r="25" spans="1:6" ht="25.5">
      <c r="A25" s="29" t="s">
        <v>9</v>
      </c>
      <c r="B25" s="30" t="s">
        <v>49</v>
      </c>
      <c r="C25" s="31">
        <v>2200000</v>
      </c>
      <c r="D25" s="31">
        <v>1949669</v>
      </c>
      <c r="E25" s="31">
        <f>D25/11*12</f>
        <v>2126911.6363636362</v>
      </c>
      <c r="F25" s="33">
        <f t="shared" si="0"/>
        <v>0.8862131818181819</v>
      </c>
    </row>
    <row r="26" spans="1:6" ht="12.75">
      <c r="A26" s="29" t="s">
        <v>50</v>
      </c>
      <c r="B26" s="30" t="s">
        <v>51</v>
      </c>
      <c r="C26" s="31">
        <f>C27+C33</f>
        <v>-9168000</v>
      </c>
      <c r="D26" s="31">
        <f>D27+D33</f>
        <v>2436489</v>
      </c>
      <c r="E26" s="31">
        <f>E27+E33</f>
        <v>2657988</v>
      </c>
      <c r="F26" s="33">
        <f t="shared" si="0"/>
        <v>-0.2657601439790576</v>
      </c>
    </row>
    <row r="27" spans="1:6" ht="12.75">
      <c r="A27" s="29" t="s">
        <v>52</v>
      </c>
      <c r="B27" s="30" t="s">
        <v>53</v>
      </c>
      <c r="C27" s="31">
        <f aca="true" t="shared" si="2" ref="C27:E29">C28</f>
        <v>400000</v>
      </c>
      <c r="D27" s="31">
        <f t="shared" si="2"/>
        <v>337837</v>
      </c>
      <c r="E27" s="31">
        <f t="shared" si="2"/>
        <v>368549.45454545453</v>
      </c>
      <c r="F27" s="33">
        <f t="shared" si="0"/>
        <v>0.8445925</v>
      </c>
    </row>
    <row r="28" spans="1:6" ht="12.75">
      <c r="A28" s="29" t="s">
        <v>54</v>
      </c>
      <c r="B28" s="30" t="s">
        <v>55</v>
      </c>
      <c r="C28" s="31">
        <f t="shared" si="2"/>
        <v>400000</v>
      </c>
      <c r="D28" s="31">
        <f t="shared" si="2"/>
        <v>337837</v>
      </c>
      <c r="E28" s="31">
        <f t="shared" si="2"/>
        <v>368549.45454545453</v>
      </c>
      <c r="F28" s="33">
        <f t="shared" si="0"/>
        <v>0.8445925</v>
      </c>
    </row>
    <row r="29" spans="1:6" ht="12.75">
      <c r="A29" s="29" t="s">
        <v>56</v>
      </c>
      <c r="B29" s="30" t="s">
        <v>57</v>
      </c>
      <c r="C29" s="31">
        <f t="shared" si="2"/>
        <v>400000</v>
      </c>
      <c r="D29" s="31">
        <f t="shared" si="2"/>
        <v>337837</v>
      </c>
      <c r="E29" s="31">
        <f t="shared" si="2"/>
        <v>368549.45454545453</v>
      </c>
      <c r="F29" s="33">
        <f t="shared" si="0"/>
        <v>0.8445925</v>
      </c>
    </row>
    <row r="30" spans="1:6" ht="12.75">
      <c r="A30" s="29" t="s">
        <v>58</v>
      </c>
      <c r="B30" s="30" t="s">
        <v>59</v>
      </c>
      <c r="C30" s="31">
        <v>400000</v>
      </c>
      <c r="D30" s="31">
        <v>337837</v>
      </c>
      <c r="E30" s="31">
        <f>D30/11*12</f>
        <v>368549.45454545453</v>
      </c>
      <c r="F30" s="33">
        <f t="shared" si="0"/>
        <v>0.8445925</v>
      </c>
    </row>
    <row r="31" spans="1:6" ht="25.5">
      <c r="A31" s="29" t="s">
        <v>218</v>
      </c>
      <c r="B31" s="30" t="s">
        <v>219</v>
      </c>
      <c r="C31" s="31">
        <f>C32</f>
        <v>53000</v>
      </c>
      <c r="D31" s="31">
        <f>D32</f>
        <v>52215</v>
      </c>
      <c r="E31" s="31">
        <f>E32</f>
        <v>52215</v>
      </c>
      <c r="F31" s="33">
        <f t="shared" si="0"/>
        <v>0.985188679245283</v>
      </c>
    </row>
    <row r="32" spans="1:6" ht="12.75">
      <c r="A32" s="29" t="s">
        <v>214</v>
      </c>
      <c r="B32" s="30" t="s">
        <v>220</v>
      </c>
      <c r="C32" s="31">
        <v>53000</v>
      </c>
      <c r="D32" s="31">
        <v>52215</v>
      </c>
      <c r="E32" s="31">
        <f>D32</f>
        <v>52215</v>
      </c>
      <c r="F32" s="33">
        <f t="shared" si="0"/>
        <v>0.985188679245283</v>
      </c>
    </row>
    <row r="33" spans="1:6" ht="12.75">
      <c r="A33" s="29" t="s">
        <v>60</v>
      </c>
      <c r="B33" s="30" t="s">
        <v>61</v>
      </c>
      <c r="C33" s="31">
        <f>C34+C37+C39</f>
        <v>-9568000</v>
      </c>
      <c r="D33" s="31">
        <f>D34+D37+D39</f>
        <v>2098652</v>
      </c>
      <c r="E33" s="31">
        <f>E34+E37+E39</f>
        <v>2289438.5454545454</v>
      </c>
      <c r="F33" s="33">
        <f t="shared" si="0"/>
        <v>-0.21934071906354516</v>
      </c>
    </row>
    <row r="34" spans="1:6" ht="12.75">
      <c r="A34" s="29" t="s">
        <v>62</v>
      </c>
      <c r="B34" s="30" t="s">
        <v>63</v>
      </c>
      <c r="C34" s="31">
        <f aca="true" t="shared" si="3" ref="C34:E35">C35</f>
        <v>296000</v>
      </c>
      <c r="D34" s="31">
        <f t="shared" si="3"/>
        <v>295566</v>
      </c>
      <c r="E34" s="31">
        <f t="shared" si="3"/>
        <v>322435.63636363635</v>
      </c>
      <c r="F34" s="33">
        <f t="shared" si="0"/>
        <v>0.9985337837837838</v>
      </c>
    </row>
    <row r="35" spans="1:6" ht="25.5">
      <c r="A35" s="29" t="s">
        <v>64</v>
      </c>
      <c r="B35" s="30" t="s">
        <v>65</v>
      </c>
      <c r="C35" s="31">
        <f t="shared" si="3"/>
        <v>296000</v>
      </c>
      <c r="D35" s="31">
        <f t="shared" si="3"/>
        <v>295566</v>
      </c>
      <c r="E35" s="31">
        <f t="shared" si="3"/>
        <v>322435.63636363635</v>
      </c>
      <c r="F35" s="33">
        <f t="shared" si="0"/>
        <v>0.9985337837837838</v>
      </c>
    </row>
    <row r="36" spans="1:6" ht="12.75">
      <c r="A36" s="29" t="s">
        <v>66</v>
      </c>
      <c r="B36" s="30" t="s">
        <v>67</v>
      </c>
      <c r="C36" s="31">
        <v>296000</v>
      </c>
      <c r="D36" s="31">
        <v>295566</v>
      </c>
      <c r="E36" s="31">
        <f>D36/11*12</f>
        <v>322435.63636363635</v>
      </c>
      <c r="F36" s="33">
        <f t="shared" si="0"/>
        <v>0.9985337837837838</v>
      </c>
    </row>
    <row r="37" spans="1:6" ht="12.75">
      <c r="A37" s="29" t="s">
        <v>184</v>
      </c>
      <c r="B37" s="30" t="s">
        <v>69</v>
      </c>
      <c r="C37" s="31">
        <f>C38</f>
        <v>2108000</v>
      </c>
      <c r="D37" s="31">
        <f>D38</f>
        <v>1803086</v>
      </c>
      <c r="E37" s="31">
        <f>E38</f>
        <v>1967002.9090909092</v>
      </c>
      <c r="F37" s="33">
        <f t="shared" si="0"/>
        <v>0.855353889943074</v>
      </c>
    </row>
    <row r="38" spans="1:6" ht="12.75">
      <c r="A38" s="29" t="s">
        <v>10</v>
      </c>
      <c r="B38" s="30" t="s">
        <v>70</v>
      </c>
      <c r="C38" s="31">
        <v>2108000</v>
      </c>
      <c r="D38" s="31">
        <v>1803086</v>
      </c>
      <c r="E38" s="31">
        <f>D38/11*12</f>
        <v>1967002.9090909092</v>
      </c>
      <c r="F38" s="33">
        <f t="shared" si="0"/>
        <v>0.855353889943074</v>
      </c>
    </row>
    <row r="39" spans="1:6" ht="12.75">
      <c r="A39" s="29" t="s">
        <v>208</v>
      </c>
      <c r="B39" s="30" t="s">
        <v>206</v>
      </c>
      <c r="C39" s="31">
        <f>C40</f>
        <v>-11972000</v>
      </c>
      <c r="D39" s="31">
        <f>D40</f>
        <v>0</v>
      </c>
      <c r="E39" s="31">
        <f>E40</f>
        <v>0</v>
      </c>
      <c r="F39" s="33">
        <f t="shared" si="0"/>
        <v>0</v>
      </c>
    </row>
    <row r="40" spans="1:6" ht="25.5">
      <c r="A40" s="29" t="s">
        <v>209</v>
      </c>
      <c r="B40" s="30" t="s">
        <v>210</v>
      </c>
      <c r="C40" s="31">
        <v>-11972000</v>
      </c>
      <c r="D40" s="31">
        <v>0</v>
      </c>
      <c r="E40" s="31">
        <v>0</v>
      </c>
      <c r="F40" s="33">
        <f t="shared" si="0"/>
        <v>0</v>
      </c>
    </row>
    <row r="41" spans="1:6" ht="12.75">
      <c r="A41" s="29" t="s">
        <v>76</v>
      </c>
      <c r="B41" s="30" t="s">
        <v>77</v>
      </c>
      <c r="C41" s="31">
        <f aca="true" t="shared" si="4" ref="C41:E42">C42</f>
        <v>64543000</v>
      </c>
      <c r="D41" s="31">
        <f t="shared" si="4"/>
        <v>58711500</v>
      </c>
      <c r="E41" s="31">
        <f t="shared" si="4"/>
        <v>64048909.090909086</v>
      </c>
      <c r="F41" s="33">
        <f t="shared" si="0"/>
        <v>0.9096493810327998</v>
      </c>
    </row>
    <row r="42" spans="1:6" ht="12.75">
      <c r="A42" s="29" t="s">
        <v>78</v>
      </c>
      <c r="B42" s="30" t="s">
        <v>79</v>
      </c>
      <c r="C42" s="31">
        <f t="shared" si="4"/>
        <v>64543000</v>
      </c>
      <c r="D42" s="31">
        <f t="shared" si="4"/>
        <v>58711500</v>
      </c>
      <c r="E42" s="31">
        <f t="shared" si="4"/>
        <v>64048909.090909086</v>
      </c>
      <c r="F42" s="33">
        <f t="shared" si="0"/>
        <v>0.9096493810327998</v>
      </c>
    </row>
    <row r="43" spans="1:6" ht="25.5">
      <c r="A43" s="29" t="s">
        <v>185</v>
      </c>
      <c r="B43" s="30" t="s">
        <v>81</v>
      </c>
      <c r="C43" s="31">
        <f>C44+C45</f>
        <v>64543000</v>
      </c>
      <c r="D43" s="31">
        <f>D44+D45</f>
        <v>58711500</v>
      </c>
      <c r="E43" s="31">
        <f>E44+E45</f>
        <v>64048909.090909086</v>
      </c>
      <c r="F43" s="33">
        <f t="shared" si="0"/>
        <v>0.9096493810327998</v>
      </c>
    </row>
    <row r="44" spans="1:6" ht="12.75">
      <c r="A44" s="29" t="s">
        <v>12</v>
      </c>
      <c r="B44" s="30" t="s">
        <v>84</v>
      </c>
      <c r="C44" s="31">
        <v>63793000</v>
      </c>
      <c r="D44" s="31">
        <v>58036500</v>
      </c>
      <c r="E44" s="31">
        <f>D44/11*12</f>
        <v>63312545.45454545</v>
      </c>
      <c r="F44" s="33">
        <f t="shared" si="0"/>
        <v>0.9097628266424216</v>
      </c>
    </row>
    <row r="45" spans="1:6" ht="12.75">
      <c r="A45" s="29" t="s">
        <v>85</v>
      </c>
      <c r="B45" s="30" t="s">
        <v>86</v>
      </c>
      <c r="C45" s="31">
        <v>750000</v>
      </c>
      <c r="D45" s="31">
        <v>675000</v>
      </c>
      <c r="E45" s="31">
        <f>D45/11*12</f>
        <v>736363.6363636364</v>
      </c>
      <c r="F45" s="33">
        <f t="shared" si="0"/>
        <v>0.9</v>
      </c>
    </row>
    <row r="46" spans="1:6" ht="12.75">
      <c r="A46" s="29" t="s">
        <v>200</v>
      </c>
      <c r="B46" s="30">
        <v>4302</v>
      </c>
      <c r="C46" s="31">
        <f>C47</f>
        <v>0</v>
      </c>
      <c r="D46" s="31">
        <f>D47</f>
        <v>86325</v>
      </c>
      <c r="E46" s="31">
        <f>E47</f>
        <v>86325</v>
      </c>
      <c r="F46" s="33"/>
    </row>
    <row r="47" spans="1:6" ht="12.75">
      <c r="A47" s="29" t="s">
        <v>201</v>
      </c>
      <c r="B47" s="30">
        <v>430220</v>
      </c>
      <c r="C47" s="31">
        <v>0</v>
      </c>
      <c r="D47" s="31">
        <v>86325</v>
      </c>
      <c r="E47" s="31">
        <f>D47</f>
        <v>86325</v>
      </c>
      <c r="F47" s="33"/>
    </row>
    <row r="48" spans="1:9" ht="25.5">
      <c r="A48" s="29" t="s">
        <v>186</v>
      </c>
      <c r="B48" s="30" t="s">
        <v>101</v>
      </c>
      <c r="C48" s="31">
        <f>C49</f>
        <v>250910000</v>
      </c>
      <c r="D48" s="31">
        <f>D49</f>
        <v>201511980</v>
      </c>
      <c r="E48" s="31">
        <f>E49</f>
        <v>225433397</v>
      </c>
      <c r="F48" s="33">
        <f t="shared" si="0"/>
        <v>0.8031245466501933</v>
      </c>
      <c r="H48" s="34"/>
      <c r="I48" s="34"/>
    </row>
    <row r="49" spans="1:7" ht="12.75">
      <c r="A49" s="29" t="s">
        <v>103</v>
      </c>
      <c r="B49" s="30" t="s">
        <v>104</v>
      </c>
      <c r="C49" s="31">
        <f>C50+C60</f>
        <v>250910000</v>
      </c>
      <c r="D49" s="31">
        <f>D50+D60</f>
        <v>201511980</v>
      </c>
      <c r="E49" s="31">
        <f>E50+E60</f>
        <v>225433397</v>
      </c>
      <c r="F49" s="33">
        <f t="shared" si="0"/>
        <v>0.8031245466501933</v>
      </c>
      <c r="G49" s="34"/>
    </row>
    <row r="50" spans="1:6" ht="12.75">
      <c r="A50" s="29" t="s">
        <v>105</v>
      </c>
      <c r="B50" s="30" t="s">
        <v>106</v>
      </c>
      <c r="C50" s="31">
        <f>C51+C52+C53+C54+C55+C56+C57+C58</f>
        <v>250910000</v>
      </c>
      <c r="D50" s="31">
        <f>D51+D52+D53+D54+D55+D56+D57+D58</f>
        <v>201825632</v>
      </c>
      <c r="E50" s="31">
        <f>E51+E52+E53+E54+E55+E56+E57+E58</f>
        <v>225747049</v>
      </c>
      <c r="F50" s="33">
        <f t="shared" si="0"/>
        <v>0.804374604439839</v>
      </c>
    </row>
    <row r="51" spans="1:6" ht="12.75">
      <c r="A51" s="29" t="s">
        <v>107</v>
      </c>
      <c r="B51" s="30" t="s">
        <v>108</v>
      </c>
      <c r="C51" s="31">
        <f>C118+C106+C91+C75+C67</f>
        <v>51702000</v>
      </c>
      <c r="D51" s="31">
        <f>D118+D106+D91+D75+D67</f>
        <v>45968555</v>
      </c>
      <c r="E51" s="31">
        <f>E118+E106+E91+E75+E67</f>
        <v>50145954.90909091</v>
      </c>
      <c r="F51" s="33">
        <f t="shared" si="0"/>
        <v>0.8891059340064215</v>
      </c>
    </row>
    <row r="52" spans="1:6" ht="25.5">
      <c r="A52" s="29" t="s">
        <v>109</v>
      </c>
      <c r="B52" s="30" t="s">
        <v>110</v>
      </c>
      <c r="C52" s="31">
        <f>C68+C76+C83+C92+C101+C107+C119+C130+C140+C147</f>
        <v>72747800</v>
      </c>
      <c r="D52" s="31">
        <f>D68+D76+D83+D92+D101+D107+D119+D130+D140+D147</f>
        <v>46751698</v>
      </c>
      <c r="E52" s="31">
        <f>E68+E76+E83+E92+E101+E107+E119+E130+E140+E147</f>
        <v>51149719.63636364</v>
      </c>
      <c r="F52" s="33">
        <f t="shared" si="0"/>
        <v>0.6426544582791507</v>
      </c>
    </row>
    <row r="53" spans="1:6" ht="12.75">
      <c r="A53" s="29" t="s">
        <v>111</v>
      </c>
      <c r="B53" s="30" t="s">
        <v>112</v>
      </c>
      <c r="C53" s="31">
        <f>C78</f>
        <v>2621000</v>
      </c>
      <c r="D53" s="31">
        <f>D78</f>
        <v>1877886</v>
      </c>
      <c r="E53" s="31">
        <f>E78</f>
        <v>2621000</v>
      </c>
      <c r="F53" s="33">
        <f t="shared" si="0"/>
        <v>0.7164769172071729</v>
      </c>
    </row>
    <row r="54" spans="1:6" ht="12.75">
      <c r="A54" s="29" t="s">
        <v>113</v>
      </c>
      <c r="B54" s="30" t="s">
        <v>114</v>
      </c>
      <c r="C54" s="31">
        <f>C77+C93+C102+C108+C120+C136+C148</f>
        <v>22417500</v>
      </c>
      <c r="D54" s="31">
        <f>D77+D93+D102+D108+D120+D136+D148</f>
        <v>19709800</v>
      </c>
      <c r="E54" s="31">
        <f>E77+E93+E102+E108+E120+E136+E148</f>
        <v>22160327.272727273</v>
      </c>
      <c r="F54" s="33">
        <f t="shared" si="0"/>
        <v>0.8792148990743839</v>
      </c>
    </row>
    <row r="55" spans="1:6" ht="12.75">
      <c r="A55" s="29" t="s">
        <v>115</v>
      </c>
      <c r="B55" s="30" t="s">
        <v>116</v>
      </c>
      <c r="C55" s="31">
        <f>C141</f>
        <v>5650000</v>
      </c>
      <c r="D55" s="31">
        <f>D141</f>
        <v>4679162</v>
      </c>
      <c r="E55" s="31">
        <f>E141</f>
        <v>5104540.363636363</v>
      </c>
      <c r="F55" s="33">
        <f t="shared" si="0"/>
        <v>0.8281702654867257</v>
      </c>
    </row>
    <row r="56" spans="1:6" ht="12.75">
      <c r="A56" s="29" t="s">
        <v>118</v>
      </c>
      <c r="B56" s="30" t="s">
        <v>119</v>
      </c>
      <c r="C56" s="31">
        <f>C94+C121</f>
        <v>80704000</v>
      </c>
      <c r="D56" s="31">
        <f>D94+D121</f>
        <v>70033269</v>
      </c>
      <c r="E56" s="31">
        <f>E94+E121</f>
        <v>80187037.45454545</v>
      </c>
      <c r="F56" s="33">
        <f t="shared" si="0"/>
        <v>0.8677794037470262</v>
      </c>
    </row>
    <row r="57" spans="1:6" ht="25.5">
      <c r="A57" s="29" t="s">
        <v>120</v>
      </c>
      <c r="B57" s="30" t="s">
        <v>121</v>
      </c>
      <c r="C57" s="31">
        <f>C109+C122+C149</f>
        <v>9919700</v>
      </c>
      <c r="D57" s="31">
        <f>D109+D122+D149</f>
        <v>8498069</v>
      </c>
      <c r="E57" s="31">
        <f>E109+E122+E149</f>
        <v>9230469.363636363</v>
      </c>
      <c r="F57" s="33">
        <f t="shared" si="0"/>
        <v>0.8566860892970554</v>
      </c>
    </row>
    <row r="58" spans="1:6" ht="12.75">
      <c r="A58" s="29" t="s">
        <v>123</v>
      </c>
      <c r="B58" s="30" t="s">
        <v>124</v>
      </c>
      <c r="C58" s="31">
        <f>C59</f>
        <v>5148000</v>
      </c>
      <c r="D58" s="31">
        <f>D59</f>
        <v>4307193</v>
      </c>
      <c r="E58" s="31">
        <f>E59</f>
        <v>5148000</v>
      </c>
      <c r="F58" s="33">
        <f t="shared" si="0"/>
        <v>0.8366730769230769</v>
      </c>
    </row>
    <row r="59" spans="1:6" ht="12.75">
      <c r="A59" s="29" t="s">
        <v>125</v>
      </c>
      <c r="B59" s="30" t="s">
        <v>126</v>
      </c>
      <c r="C59" s="31">
        <f>C111+C132+C143</f>
        <v>5148000</v>
      </c>
      <c r="D59" s="31">
        <f>D111+D132+D143</f>
        <v>4307193</v>
      </c>
      <c r="E59" s="31">
        <f>E111+E132+E143</f>
        <v>5148000</v>
      </c>
      <c r="F59" s="33">
        <f t="shared" si="0"/>
        <v>0.8366730769230769</v>
      </c>
    </row>
    <row r="60" spans="1:6" ht="25.5">
      <c r="A60" s="29" t="s">
        <v>127</v>
      </c>
      <c r="B60" s="30" t="s">
        <v>128</v>
      </c>
      <c r="C60" s="31">
        <f aca="true" t="shared" si="5" ref="C60:E61">C61</f>
        <v>0</v>
      </c>
      <c r="D60" s="31">
        <f t="shared" si="5"/>
        <v>-313652</v>
      </c>
      <c r="E60" s="31">
        <f t="shared" si="5"/>
        <v>-313652</v>
      </c>
      <c r="F60" s="33"/>
    </row>
    <row r="61" spans="1:6" ht="12.75">
      <c r="A61" s="29" t="s">
        <v>129</v>
      </c>
      <c r="B61" s="30" t="s">
        <v>130</v>
      </c>
      <c r="C61" s="31">
        <f t="shared" si="5"/>
        <v>0</v>
      </c>
      <c r="D61" s="31">
        <f t="shared" si="5"/>
        <v>-313652</v>
      </c>
      <c r="E61" s="31">
        <f t="shared" si="5"/>
        <v>-313652</v>
      </c>
      <c r="F61" s="33"/>
    </row>
    <row r="62" spans="1:6" ht="25.5">
      <c r="A62" s="29" t="s">
        <v>131</v>
      </c>
      <c r="B62" s="30" t="s">
        <v>132</v>
      </c>
      <c r="C62" s="31">
        <f>C152+C125+C97+C71+C114+C86</f>
        <v>0</v>
      </c>
      <c r="D62" s="31">
        <f>D152+D125+D97+D71+D114+D86</f>
        <v>-313652</v>
      </c>
      <c r="E62" s="31">
        <f>E152+E125+E97+E71+E114+E86</f>
        <v>-313652</v>
      </c>
      <c r="F62" s="33"/>
    </row>
    <row r="63" spans="1:6" ht="12.75">
      <c r="A63" s="29" t="s">
        <v>152</v>
      </c>
      <c r="B63" s="30" t="s">
        <v>153</v>
      </c>
      <c r="C63" s="31">
        <f>C64+C72+C78</f>
        <v>20505000</v>
      </c>
      <c r="D63" s="31">
        <f>D64+D72+D78</f>
        <v>15982245</v>
      </c>
      <c r="E63" s="31">
        <f>E64+E72+E78</f>
        <v>17966710.90909091</v>
      </c>
      <c r="F63" s="33">
        <f t="shared" si="0"/>
        <v>0.7794316020482809</v>
      </c>
    </row>
    <row r="64" spans="1:6" ht="12.75">
      <c r="A64" s="29" t="s">
        <v>154</v>
      </c>
      <c r="B64" s="30" t="s">
        <v>137</v>
      </c>
      <c r="C64" s="31">
        <f>C65</f>
        <v>13376000</v>
      </c>
      <c r="D64" s="31">
        <f>D65</f>
        <v>9933641</v>
      </c>
      <c r="E64" s="31">
        <f>E65</f>
        <v>10837710.90909091</v>
      </c>
      <c r="F64" s="33">
        <f t="shared" si="0"/>
        <v>0.742646605861244</v>
      </c>
    </row>
    <row r="65" spans="1:6" ht="12.75">
      <c r="A65" s="29" t="s">
        <v>103</v>
      </c>
      <c r="B65" s="30" t="s">
        <v>104</v>
      </c>
      <c r="C65" s="31">
        <f>C66+C69</f>
        <v>13376000</v>
      </c>
      <c r="D65" s="31">
        <f>D66+D69</f>
        <v>9933641</v>
      </c>
      <c r="E65" s="31">
        <f>E66+E69</f>
        <v>10837710.90909091</v>
      </c>
      <c r="F65" s="33">
        <f t="shared" si="0"/>
        <v>0.742646605861244</v>
      </c>
    </row>
    <row r="66" spans="1:6" ht="12.75">
      <c r="A66" s="29" t="s">
        <v>105</v>
      </c>
      <c r="B66" s="30" t="s">
        <v>106</v>
      </c>
      <c r="C66" s="31">
        <f>C67+C68</f>
        <v>13376000</v>
      </c>
      <c r="D66" s="31">
        <f>D67+D68</f>
        <v>9944769</v>
      </c>
      <c r="E66" s="31">
        <f>E67+E68</f>
        <v>10848838.90909091</v>
      </c>
      <c r="F66" s="33">
        <f t="shared" si="0"/>
        <v>0.7434785436602871</v>
      </c>
    </row>
    <row r="67" spans="1:6" ht="12.75">
      <c r="A67" s="29" t="s">
        <v>107</v>
      </c>
      <c r="B67" s="30" t="s">
        <v>108</v>
      </c>
      <c r="C67" s="31">
        <v>6563000</v>
      </c>
      <c r="D67" s="31">
        <v>5518345</v>
      </c>
      <c r="E67" s="31">
        <f>D67/11*12</f>
        <v>6020012.7272727275</v>
      </c>
      <c r="F67" s="33">
        <f t="shared" si="0"/>
        <v>0.8408266036873381</v>
      </c>
    </row>
    <row r="68" spans="1:6" ht="25.5">
      <c r="A68" s="29" t="s">
        <v>109</v>
      </c>
      <c r="B68" s="30" t="s">
        <v>110</v>
      </c>
      <c r="C68" s="31">
        <v>6813000</v>
      </c>
      <c r="D68" s="31">
        <v>4426424</v>
      </c>
      <c r="E68" s="31">
        <f>D68/11*12</f>
        <v>4828826.181818182</v>
      </c>
      <c r="F68" s="33">
        <f t="shared" si="0"/>
        <v>0.6497026273301042</v>
      </c>
    </row>
    <row r="69" spans="1:6" ht="25.5">
      <c r="A69" s="29" t="s">
        <v>127</v>
      </c>
      <c r="B69" s="30" t="s">
        <v>128</v>
      </c>
      <c r="C69" s="31">
        <f aca="true" t="shared" si="6" ref="C69:E70">C70</f>
        <v>0</v>
      </c>
      <c r="D69" s="31">
        <f t="shared" si="6"/>
        <v>-11128</v>
      </c>
      <c r="E69" s="31">
        <f t="shared" si="6"/>
        <v>-11128</v>
      </c>
      <c r="F69" s="33"/>
    </row>
    <row r="70" spans="1:6" ht="12.75">
      <c r="A70" s="29" t="s">
        <v>129</v>
      </c>
      <c r="B70" s="30" t="s">
        <v>130</v>
      </c>
      <c r="C70" s="31">
        <f t="shared" si="6"/>
        <v>0</v>
      </c>
      <c r="D70" s="31">
        <f t="shared" si="6"/>
        <v>-11128</v>
      </c>
      <c r="E70" s="31">
        <f t="shared" si="6"/>
        <v>-11128</v>
      </c>
      <c r="F70" s="33"/>
    </row>
    <row r="71" spans="1:6" ht="25.5">
      <c r="A71" s="29" t="s">
        <v>131</v>
      </c>
      <c r="B71" s="30" t="s">
        <v>132</v>
      </c>
      <c r="C71" s="31">
        <v>0</v>
      </c>
      <c r="D71" s="31">
        <v>-11128</v>
      </c>
      <c r="E71" s="31">
        <f>D71</f>
        <v>-11128</v>
      </c>
      <c r="F71" s="33"/>
    </row>
    <row r="72" spans="1:6" ht="12.75">
      <c r="A72" s="29" t="s">
        <v>155</v>
      </c>
      <c r="B72" s="30" t="s">
        <v>156</v>
      </c>
      <c r="C72" s="31">
        <f aca="true" t="shared" si="7" ref="C72:E73">C73</f>
        <v>4508000</v>
      </c>
      <c r="D72" s="31">
        <f t="shared" si="7"/>
        <v>4170718</v>
      </c>
      <c r="E72" s="31">
        <f t="shared" si="7"/>
        <v>4508000</v>
      </c>
      <c r="F72" s="33">
        <f t="shared" si="0"/>
        <v>0.925181455190772</v>
      </c>
    </row>
    <row r="73" spans="1:6" ht="12.75">
      <c r="A73" s="29" t="s">
        <v>103</v>
      </c>
      <c r="B73" s="30" t="s">
        <v>104</v>
      </c>
      <c r="C73" s="31">
        <f t="shared" si="7"/>
        <v>4508000</v>
      </c>
      <c r="D73" s="31">
        <f t="shared" si="7"/>
        <v>4170718</v>
      </c>
      <c r="E73" s="31">
        <f t="shared" si="7"/>
        <v>4508000</v>
      </c>
      <c r="F73" s="33">
        <f t="shared" si="0"/>
        <v>0.925181455190772</v>
      </c>
    </row>
    <row r="74" spans="1:6" ht="12.75">
      <c r="A74" s="29" t="s">
        <v>105</v>
      </c>
      <c r="B74" s="30" t="s">
        <v>106</v>
      </c>
      <c r="C74" s="31">
        <f>C75+C76+C77</f>
        <v>4508000</v>
      </c>
      <c r="D74" s="31">
        <f>D75+D76+D77</f>
        <v>4170718</v>
      </c>
      <c r="E74" s="31">
        <f>E75+E76+E77</f>
        <v>4508000</v>
      </c>
      <c r="F74" s="33">
        <f aca="true" t="shared" si="8" ref="F74:F137">D74/C74</f>
        <v>0.925181455190772</v>
      </c>
    </row>
    <row r="75" spans="1:6" ht="12.75">
      <c r="A75" s="29" t="s">
        <v>107</v>
      </c>
      <c r="B75" s="30" t="s">
        <v>108</v>
      </c>
      <c r="C75" s="31">
        <v>218000</v>
      </c>
      <c r="D75" s="31">
        <v>201263</v>
      </c>
      <c r="E75" s="31">
        <f>C75</f>
        <v>218000</v>
      </c>
      <c r="F75" s="33">
        <f t="shared" si="8"/>
        <v>0.9232247706422019</v>
      </c>
    </row>
    <row r="76" spans="1:6" ht="25.5">
      <c r="A76" s="29" t="s">
        <v>109</v>
      </c>
      <c r="B76" s="30" t="s">
        <v>110</v>
      </c>
      <c r="C76" s="31">
        <v>630000</v>
      </c>
      <c r="D76" s="31">
        <v>578455</v>
      </c>
      <c r="E76" s="31">
        <f>C76</f>
        <v>630000</v>
      </c>
      <c r="F76" s="33">
        <f t="shared" si="8"/>
        <v>0.9181825396825397</v>
      </c>
    </row>
    <row r="77" spans="1:6" ht="12.75">
      <c r="A77" s="29" t="s">
        <v>113</v>
      </c>
      <c r="B77" s="30" t="s">
        <v>114</v>
      </c>
      <c r="C77" s="31">
        <v>3660000</v>
      </c>
      <c r="D77" s="31">
        <v>3391000</v>
      </c>
      <c r="E77" s="31">
        <f>C77</f>
        <v>3660000</v>
      </c>
      <c r="F77" s="33">
        <f t="shared" si="8"/>
        <v>0.9265027322404371</v>
      </c>
    </row>
    <row r="78" spans="1:6" ht="12.75">
      <c r="A78" s="29" t="s">
        <v>157</v>
      </c>
      <c r="B78" s="30" t="s">
        <v>117</v>
      </c>
      <c r="C78" s="31">
        <v>2621000</v>
      </c>
      <c r="D78" s="31">
        <v>1877886</v>
      </c>
      <c r="E78" s="31">
        <f>C78</f>
        <v>2621000</v>
      </c>
      <c r="F78" s="33">
        <f t="shared" si="8"/>
        <v>0.7164769172071729</v>
      </c>
    </row>
    <row r="79" spans="1:6" ht="25.5">
      <c r="A79" s="29" t="s">
        <v>158</v>
      </c>
      <c r="B79" s="30" t="s">
        <v>122</v>
      </c>
      <c r="C79" s="31">
        <f aca="true" t="shared" si="9" ref="C79:E80">C80</f>
        <v>374000</v>
      </c>
      <c r="D79" s="31">
        <f t="shared" si="9"/>
        <v>280467</v>
      </c>
      <c r="E79" s="31">
        <f t="shared" si="9"/>
        <v>305966.0909090909</v>
      </c>
      <c r="F79" s="33">
        <f t="shared" si="8"/>
        <v>0.7499117647058824</v>
      </c>
    </row>
    <row r="80" spans="1:6" ht="12.75">
      <c r="A80" s="29" t="s">
        <v>159</v>
      </c>
      <c r="B80" s="30" t="s">
        <v>160</v>
      </c>
      <c r="C80" s="31">
        <f t="shared" si="9"/>
        <v>374000</v>
      </c>
      <c r="D80" s="31">
        <f t="shared" si="9"/>
        <v>280467</v>
      </c>
      <c r="E80" s="31">
        <f t="shared" si="9"/>
        <v>305966.0909090909</v>
      </c>
      <c r="F80" s="33">
        <f t="shared" si="8"/>
        <v>0.7499117647058824</v>
      </c>
    </row>
    <row r="81" spans="1:6" ht="12.75">
      <c r="A81" s="29" t="s">
        <v>103</v>
      </c>
      <c r="B81" s="30" t="s">
        <v>104</v>
      </c>
      <c r="C81" s="31">
        <f>C82+C84</f>
        <v>374000</v>
      </c>
      <c r="D81" s="31">
        <f>D82+D84</f>
        <v>280467</v>
      </c>
      <c r="E81" s="31">
        <f>E82+E84</f>
        <v>305966.0909090909</v>
      </c>
      <c r="F81" s="33">
        <f t="shared" si="8"/>
        <v>0.7499117647058824</v>
      </c>
    </row>
    <row r="82" spans="1:6" ht="12.75">
      <c r="A82" s="29" t="s">
        <v>105</v>
      </c>
      <c r="B82" s="30" t="s">
        <v>106</v>
      </c>
      <c r="C82" s="31">
        <f>C83</f>
        <v>374000</v>
      </c>
      <c r="D82" s="31">
        <f>D83</f>
        <v>280490</v>
      </c>
      <c r="E82" s="31">
        <f>E83</f>
        <v>305989.0909090909</v>
      </c>
      <c r="F82" s="33">
        <f t="shared" si="8"/>
        <v>0.7499732620320856</v>
      </c>
    </row>
    <row r="83" spans="1:6" ht="25.5">
      <c r="A83" s="29" t="s">
        <v>109</v>
      </c>
      <c r="B83" s="30" t="s">
        <v>110</v>
      </c>
      <c r="C83" s="31">
        <v>374000</v>
      </c>
      <c r="D83" s="31">
        <v>280490</v>
      </c>
      <c r="E83" s="31">
        <f>D83/11*12</f>
        <v>305989.0909090909</v>
      </c>
      <c r="F83" s="33">
        <f t="shared" si="8"/>
        <v>0.7499732620320856</v>
      </c>
    </row>
    <row r="84" spans="1:6" ht="25.5">
      <c r="A84" s="29" t="s">
        <v>127</v>
      </c>
      <c r="B84" s="30" t="s">
        <v>128</v>
      </c>
      <c r="C84" s="31">
        <f aca="true" t="shared" si="10" ref="C84:E85">C85</f>
        <v>0</v>
      </c>
      <c r="D84" s="31">
        <f t="shared" si="10"/>
        <v>-23</v>
      </c>
      <c r="E84" s="31">
        <f t="shared" si="10"/>
        <v>-23</v>
      </c>
      <c r="F84" s="33"/>
    </row>
    <row r="85" spans="1:6" ht="12.75">
      <c r="A85" s="29" t="s">
        <v>129</v>
      </c>
      <c r="B85" s="30" t="s">
        <v>130</v>
      </c>
      <c r="C85" s="31">
        <f t="shared" si="10"/>
        <v>0</v>
      </c>
      <c r="D85" s="31">
        <f t="shared" si="10"/>
        <v>-23</v>
      </c>
      <c r="E85" s="31">
        <f t="shared" si="10"/>
        <v>-23</v>
      </c>
      <c r="F85" s="33"/>
    </row>
    <row r="86" spans="1:6" ht="25.5">
      <c r="A86" s="29" t="s">
        <v>131</v>
      </c>
      <c r="B86" s="30" t="s">
        <v>132</v>
      </c>
      <c r="C86" s="31">
        <v>0</v>
      </c>
      <c r="D86" s="31">
        <v>-23</v>
      </c>
      <c r="E86" s="31">
        <v>-23</v>
      </c>
      <c r="F86" s="33"/>
    </row>
    <row r="87" spans="1:6" ht="12.75">
      <c r="A87" s="29" t="s">
        <v>161</v>
      </c>
      <c r="B87" s="30" t="s">
        <v>162</v>
      </c>
      <c r="C87" s="31">
        <f>C88+C98+C103+C115</f>
        <v>177070000</v>
      </c>
      <c r="D87" s="31">
        <f>D88+D98+D103+D115</f>
        <v>151505203</v>
      </c>
      <c r="E87" s="31">
        <f>E88+E98+E103+E115</f>
        <v>169837237.45454544</v>
      </c>
      <c r="F87" s="33">
        <f t="shared" si="8"/>
        <v>0.8556232168069126</v>
      </c>
    </row>
    <row r="88" spans="1:6" ht="12.75">
      <c r="A88" s="29" t="s">
        <v>163</v>
      </c>
      <c r="B88" s="30" t="s">
        <v>164</v>
      </c>
      <c r="C88" s="31">
        <f>C89</f>
        <v>26820000</v>
      </c>
      <c r="D88" s="31">
        <f>D89</f>
        <v>20015306</v>
      </c>
      <c r="E88" s="31">
        <f>E89</f>
        <v>25947708.18181818</v>
      </c>
      <c r="F88" s="33">
        <f t="shared" si="8"/>
        <v>0.7462828486204325</v>
      </c>
    </row>
    <row r="89" spans="1:6" ht="12.75">
      <c r="A89" s="29" t="s">
        <v>103</v>
      </c>
      <c r="B89" s="30" t="s">
        <v>104</v>
      </c>
      <c r="C89" s="31">
        <f>C90+C95</f>
        <v>26820000</v>
      </c>
      <c r="D89" s="31">
        <f>D90+D95</f>
        <v>20015306</v>
      </c>
      <c r="E89" s="31">
        <f>E90+E95</f>
        <v>25947708.18181818</v>
      </c>
      <c r="F89" s="33">
        <f t="shared" si="8"/>
        <v>0.7462828486204325</v>
      </c>
    </row>
    <row r="90" spans="1:6" ht="12.75">
      <c r="A90" s="29" t="s">
        <v>105</v>
      </c>
      <c r="B90" s="30" t="s">
        <v>106</v>
      </c>
      <c r="C90" s="31">
        <f>C91+C92+C94+C93</f>
        <v>26820000</v>
      </c>
      <c r="D90" s="31">
        <f>D91+D92+D94+D93</f>
        <v>20078240</v>
      </c>
      <c r="E90" s="31">
        <f>E91+E92+E94+E93</f>
        <v>26010642.18181818</v>
      </c>
      <c r="F90" s="33">
        <f t="shared" si="8"/>
        <v>0.7486293810589113</v>
      </c>
    </row>
    <row r="91" spans="1:6" ht="12.75">
      <c r="A91" s="29" t="s">
        <v>107</v>
      </c>
      <c r="B91" s="30" t="s">
        <v>108</v>
      </c>
      <c r="C91" s="31">
        <v>11108000</v>
      </c>
      <c r="D91" s="31">
        <f>7853029+1814778</f>
        <v>9667807</v>
      </c>
      <c r="E91" s="31">
        <f>D91/11*12</f>
        <v>10546698.545454545</v>
      </c>
      <c r="F91" s="33">
        <f t="shared" si="8"/>
        <v>0.870346326971552</v>
      </c>
    </row>
    <row r="92" spans="1:6" ht="25.5">
      <c r="A92" s="29" t="s">
        <v>109</v>
      </c>
      <c r="B92" s="30" t="s">
        <v>110</v>
      </c>
      <c r="C92" s="31">
        <v>1203000</v>
      </c>
      <c r="D92" s="31">
        <f>592480+282885</f>
        <v>875365</v>
      </c>
      <c r="E92" s="31">
        <f>D92/11*12</f>
        <v>954943.6363636365</v>
      </c>
      <c r="F92" s="33">
        <f t="shared" si="8"/>
        <v>0.7276517040731505</v>
      </c>
    </row>
    <row r="93" spans="1:6" ht="12.75">
      <c r="A93" s="29" t="s">
        <v>113</v>
      </c>
      <c r="B93" s="30" t="s">
        <v>114</v>
      </c>
      <c r="C93" s="31">
        <v>320000</v>
      </c>
      <c r="D93" s="31">
        <v>0</v>
      </c>
      <c r="E93" s="31">
        <f>C93</f>
        <v>320000</v>
      </c>
      <c r="F93" s="33">
        <f t="shared" si="8"/>
        <v>0</v>
      </c>
    </row>
    <row r="94" spans="1:6" ht="12.75">
      <c r="A94" s="29" t="s">
        <v>118</v>
      </c>
      <c r="B94" s="30" t="s">
        <v>119</v>
      </c>
      <c r="C94" s="31">
        <v>14189000</v>
      </c>
      <c r="D94" s="31">
        <v>9535068</v>
      </c>
      <c r="E94" s="31">
        <f>C94</f>
        <v>14189000</v>
      </c>
      <c r="F94" s="33">
        <f t="shared" si="8"/>
        <v>0.6720042286278103</v>
      </c>
    </row>
    <row r="95" spans="1:6" ht="25.5">
      <c r="A95" s="29" t="s">
        <v>127</v>
      </c>
      <c r="B95" s="30" t="s">
        <v>128</v>
      </c>
      <c r="C95" s="31">
        <f aca="true" t="shared" si="11" ref="C95:E96">C96</f>
        <v>0</v>
      </c>
      <c r="D95" s="31">
        <f t="shared" si="11"/>
        <v>-62934</v>
      </c>
      <c r="E95" s="31">
        <f t="shared" si="11"/>
        <v>-62934</v>
      </c>
      <c r="F95" s="33"/>
    </row>
    <row r="96" spans="1:6" ht="12.75">
      <c r="A96" s="29" t="s">
        <v>129</v>
      </c>
      <c r="B96" s="30" t="s">
        <v>130</v>
      </c>
      <c r="C96" s="31">
        <f t="shared" si="11"/>
        <v>0</v>
      </c>
      <c r="D96" s="31">
        <f t="shared" si="11"/>
        <v>-62934</v>
      </c>
      <c r="E96" s="31">
        <f t="shared" si="11"/>
        <v>-62934</v>
      </c>
      <c r="F96" s="33"/>
    </row>
    <row r="97" spans="1:6" ht="25.5">
      <c r="A97" s="29" t="s">
        <v>131</v>
      </c>
      <c r="B97" s="30" t="s">
        <v>132</v>
      </c>
      <c r="C97" s="31">
        <v>0</v>
      </c>
      <c r="D97" s="31">
        <f>-58402-4532</f>
        <v>-62934</v>
      </c>
      <c r="E97" s="31">
        <f>D97</f>
        <v>-62934</v>
      </c>
      <c r="F97" s="33"/>
    </row>
    <row r="98" spans="1:6" ht="12.75">
      <c r="A98" s="29" t="s">
        <v>165</v>
      </c>
      <c r="B98" s="30" t="s">
        <v>166</v>
      </c>
      <c r="C98" s="31">
        <f aca="true" t="shared" si="12" ref="C98:E99">C99</f>
        <v>1155000</v>
      </c>
      <c r="D98" s="31">
        <f t="shared" si="12"/>
        <v>166000</v>
      </c>
      <c r="E98" s="31">
        <f t="shared" si="12"/>
        <v>1155000</v>
      </c>
      <c r="F98" s="33">
        <f t="shared" si="8"/>
        <v>0.14372294372294372</v>
      </c>
    </row>
    <row r="99" spans="1:6" ht="12.75">
      <c r="A99" s="29" t="s">
        <v>103</v>
      </c>
      <c r="B99" s="30" t="s">
        <v>104</v>
      </c>
      <c r="C99" s="31">
        <f t="shared" si="12"/>
        <v>1155000</v>
      </c>
      <c r="D99" s="31">
        <f t="shared" si="12"/>
        <v>166000</v>
      </c>
      <c r="E99" s="31">
        <f t="shared" si="12"/>
        <v>1155000</v>
      </c>
      <c r="F99" s="33">
        <f t="shared" si="8"/>
        <v>0.14372294372294372</v>
      </c>
    </row>
    <row r="100" spans="1:6" ht="12.75">
      <c r="A100" s="29" t="s">
        <v>105</v>
      </c>
      <c r="B100" s="30" t="s">
        <v>106</v>
      </c>
      <c r="C100" s="31">
        <f>C101+C102</f>
        <v>1155000</v>
      </c>
      <c r="D100" s="31">
        <f>D101+D102</f>
        <v>166000</v>
      </c>
      <c r="E100" s="31">
        <f>E101+E102</f>
        <v>1155000</v>
      </c>
      <c r="F100" s="33">
        <f t="shared" si="8"/>
        <v>0.14372294372294372</v>
      </c>
    </row>
    <row r="101" spans="1:6" ht="25.5">
      <c r="A101" s="29" t="s">
        <v>109</v>
      </c>
      <c r="B101" s="30" t="s">
        <v>110</v>
      </c>
      <c r="C101" s="31">
        <v>150000</v>
      </c>
      <c r="D101" s="31">
        <v>1000</v>
      </c>
      <c r="E101" s="31">
        <f>C101</f>
        <v>150000</v>
      </c>
      <c r="F101" s="33">
        <f t="shared" si="8"/>
        <v>0.006666666666666667</v>
      </c>
    </row>
    <row r="102" spans="1:6" ht="12.75">
      <c r="A102" s="29" t="s">
        <v>113</v>
      </c>
      <c r="B102" s="30" t="s">
        <v>114</v>
      </c>
      <c r="C102" s="31">
        <v>1005000</v>
      </c>
      <c r="D102" s="31">
        <v>165000</v>
      </c>
      <c r="E102" s="31">
        <f>C102</f>
        <v>1005000</v>
      </c>
      <c r="F102" s="33">
        <f t="shared" si="8"/>
        <v>0.16417910447761194</v>
      </c>
    </row>
    <row r="103" spans="1:6" ht="12.75">
      <c r="A103" s="29" t="s">
        <v>167</v>
      </c>
      <c r="B103" s="30" t="s">
        <v>168</v>
      </c>
      <c r="C103" s="31">
        <f>C104</f>
        <v>25728000</v>
      </c>
      <c r="D103" s="31">
        <f>D104</f>
        <v>23248388</v>
      </c>
      <c r="E103" s="31">
        <f>E104</f>
        <v>24890858.545454547</v>
      </c>
      <c r="F103" s="33">
        <f t="shared" si="8"/>
        <v>0.9036220460199005</v>
      </c>
    </row>
    <row r="104" spans="1:6" ht="12.75">
      <c r="A104" s="29" t="s">
        <v>103</v>
      </c>
      <c r="B104" s="30" t="s">
        <v>104</v>
      </c>
      <c r="C104" s="31">
        <f>C105+C110+C112</f>
        <v>25728000</v>
      </c>
      <c r="D104" s="31">
        <f>D105+D110+D112</f>
        <v>23248388</v>
      </c>
      <c r="E104" s="31">
        <f>E105+E110+E112</f>
        <v>24890858.545454547</v>
      </c>
      <c r="F104" s="33">
        <f t="shared" si="8"/>
        <v>0.9036220460199005</v>
      </c>
    </row>
    <row r="105" spans="1:6" ht="12.75">
      <c r="A105" s="29" t="s">
        <v>105</v>
      </c>
      <c r="B105" s="30" t="s">
        <v>106</v>
      </c>
      <c r="C105" s="31">
        <f>C106+C107+C108+C109</f>
        <v>25726000</v>
      </c>
      <c r="D105" s="31">
        <f>D106+D107+D108+D109</f>
        <v>23255158</v>
      </c>
      <c r="E105" s="31">
        <f>E106+E107+E108+E109</f>
        <v>24896990.545454547</v>
      </c>
      <c r="F105" s="33">
        <f t="shared" si="8"/>
        <v>0.9039554536266812</v>
      </c>
    </row>
    <row r="106" spans="1:6" ht="12.75">
      <c r="A106" s="29" t="s">
        <v>107</v>
      </c>
      <c r="B106" s="30" t="s">
        <v>108</v>
      </c>
      <c r="C106" s="31">
        <v>1556000</v>
      </c>
      <c r="D106" s="31">
        <v>1388782</v>
      </c>
      <c r="E106" s="31">
        <f>D106/11*12</f>
        <v>1515034.9090909092</v>
      </c>
      <c r="F106" s="33">
        <f t="shared" si="8"/>
        <v>0.8925334190231362</v>
      </c>
    </row>
    <row r="107" spans="1:6" ht="25.5">
      <c r="A107" s="29" t="s">
        <v>109</v>
      </c>
      <c r="B107" s="30" t="s">
        <v>110</v>
      </c>
      <c r="C107" s="31">
        <v>657000</v>
      </c>
      <c r="D107" s="31">
        <v>364273</v>
      </c>
      <c r="E107" s="31">
        <f>D107/11*12</f>
        <v>397388.7272727273</v>
      </c>
      <c r="F107" s="33">
        <f t="shared" si="8"/>
        <v>0.5544490106544901</v>
      </c>
    </row>
    <row r="108" spans="1:6" ht="12.75">
      <c r="A108" s="29" t="s">
        <v>113</v>
      </c>
      <c r="B108" s="30" t="s">
        <v>114</v>
      </c>
      <c r="C108" s="31">
        <v>15143000</v>
      </c>
      <c r="D108" s="31">
        <v>14314000</v>
      </c>
      <c r="E108" s="31">
        <f>C108</f>
        <v>15143000</v>
      </c>
      <c r="F108" s="33">
        <f t="shared" si="8"/>
        <v>0.945255233441194</v>
      </c>
    </row>
    <row r="109" spans="1:6" ht="25.5">
      <c r="A109" s="29" t="s">
        <v>120</v>
      </c>
      <c r="B109" s="30" t="s">
        <v>121</v>
      </c>
      <c r="C109" s="31">
        <v>8370000</v>
      </c>
      <c r="D109" s="31">
        <v>7188103</v>
      </c>
      <c r="E109" s="31">
        <f>D109/11*12</f>
        <v>7841566.909090908</v>
      </c>
      <c r="F109" s="33">
        <f t="shared" si="8"/>
        <v>0.8587936678614098</v>
      </c>
    </row>
    <row r="110" spans="1:6" ht="12.75">
      <c r="A110" s="29" t="s">
        <v>123</v>
      </c>
      <c r="B110" s="30" t="s">
        <v>124</v>
      </c>
      <c r="C110" s="31">
        <f>C111</f>
        <v>2000</v>
      </c>
      <c r="D110" s="31">
        <f>D111</f>
        <v>1362</v>
      </c>
      <c r="E110" s="31">
        <f>E111</f>
        <v>2000</v>
      </c>
      <c r="F110" s="33">
        <f t="shared" si="8"/>
        <v>0.681</v>
      </c>
    </row>
    <row r="111" spans="1:6" ht="12.75">
      <c r="A111" s="29" t="s">
        <v>125</v>
      </c>
      <c r="B111" s="30" t="s">
        <v>126</v>
      </c>
      <c r="C111" s="31">
        <v>2000</v>
      </c>
      <c r="D111" s="31">
        <v>1362</v>
      </c>
      <c r="E111" s="31">
        <f>C111</f>
        <v>2000</v>
      </c>
      <c r="F111" s="33">
        <f t="shared" si="8"/>
        <v>0.681</v>
      </c>
    </row>
    <row r="112" spans="1:6" ht="25.5">
      <c r="A112" s="29" t="s">
        <v>127</v>
      </c>
      <c r="B112" s="30" t="s">
        <v>128</v>
      </c>
      <c r="C112" s="31">
        <f aca="true" t="shared" si="13" ref="C112:E113">C113</f>
        <v>0</v>
      </c>
      <c r="D112" s="31">
        <f t="shared" si="13"/>
        <v>-8132</v>
      </c>
      <c r="E112" s="31">
        <f t="shared" si="13"/>
        <v>-8132</v>
      </c>
      <c r="F112" s="33"/>
    </row>
    <row r="113" spans="1:6" ht="12.75">
      <c r="A113" s="29" t="s">
        <v>129</v>
      </c>
      <c r="B113" s="30" t="s">
        <v>130</v>
      </c>
      <c r="C113" s="31">
        <f t="shared" si="13"/>
        <v>0</v>
      </c>
      <c r="D113" s="31">
        <f t="shared" si="13"/>
        <v>-8132</v>
      </c>
      <c r="E113" s="31">
        <f t="shared" si="13"/>
        <v>-8132</v>
      </c>
      <c r="F113" s="33"/>
    </row>
    <row r="114" spans="1:6" ht="25.5">
      <c r="A114" s="29" t="s">
        <v>131</v>
      </c>
      <c r="B114" s="30" t="s">
        <v>132</v>
      </c>
      <c r="C114" s="31">
        <v>0</v>
      </c>
      <c r="D114" s="31">
        <v>-8132</v>
      </c>
      <c r="E114" s="31">
        <v>-8132</v>
      </c>
      <c r="F114" s="33"/>
    </row>
    <row r="115" spans="1:6" ht="25.5">
      <c r="A115" s="29" t="s">
        <v>187</v>
      </c>
      <c r="B115" s="30" t="s">
        <v>169</v>
      </c>
      <c r="C115" s="31">
        <f>C116</f>
        <v>123367000</v>
      </c>
      <c r="D115" s="31">
        <f>D116</f>
        <v>108075509</v>
      </c>
      <c r="E115" s="31">
        <f>E116</f>
        <v>117843670.72727272</v>
      </c>
      <c r="F115" s="33">
        <f t="shared" si="8"/>
        <v>0.8760487731727286</v>
      </c>
    </row>
    <row r="116" spans="1:6" ht="12.75">
      <c r="A116" s="29" t="s">
        <v>103</v>
      </c>
      <c r="B116" s="30" t="s">
        <v>104</v>
      </c>
      <c r="C116" s="31">
        <f>C117+C123</f>
        <v>123367000</v>
      </c>
      <c r="D116" s="31">
        <f>D117+D123</f>
        <v>108075509</v>
      </c>
      <c r="E116" s="31">
        <f>E117+E123</f>
        <v>117843670.72727272</v>
      </c>
      <c r="F116" s="33">
        <f t="shared" si="8"/>
        <v>0.8760487731727286</v>
      </c>
    </row>
    <row r="117" spans="1:6" ht="12.75">
      <c r="A117" s="29" t="s">
        <v>105</v>
      </c>
      <c r="B117" s="30" t="s">
        <v>106</v>
      </c>
      <c r="C117" s="31">
        <f>C118+C119+C120+C121+C122</f>
        <v>123367000</v>
      </c>
      <c r="D117" s="31">
        <f>D118+D119+D120+D121+D122</f>
        <v>108289444</v>
      </c>
      <c r="E117" s="31">
        <f>E118+E119+E120+E121+E122</f>
        <v>118057605.72727272</v>
      </c>
      <c r="F117" s="33">
        <f t="shared" si="8"/>
        <v>0.8777829079089221</v>
      </c>
    </row>
    <row r="118" spans="1:6" ht="12.75">
      <c r="A118" s="29" t="s">
        <v>107</v>
      </c>
      <c r="B118" s="30" t="s">
        <v>108</v>
      </c>
      <c r="C118" s="31">
        <v>32257000</v>
      </c>
      <c r="D118" s="31">
        <f>15888795+7554372+1426945+2885163+1437083</f>
        <v>29192358</v>
      </c>
      <c r="E118" s="31">
        <f>D118/11*12</f>
        <v>31846208.727272727</v>
      </c>
      <c r="F118" s="33">
        <f t="shared" si="8"/>
        <v>0.9049929627677713</v>
      </c>
    </row>
    <row r="119" spans="1:6" ht="25.5">
      <c r="A119" s="29" t="s">
        <v>109</v>
      </c>
      <c r="B119" s="30" t="s">
        <v>110</v>
      </c>
      <c r="C119" s="31">
        <v>23071000</v>
      </c>
      <c r="D119" s="31">
        <f>6760902+5918734+920193+2923477+608914</f>
        <v>17132220</v>
      </c>
      <c r="E119" s="31">
        <f>D119/11*12</f>
        <v>18689694.545454547</v>
      </c>
      <c r="F119" s="33">
        <f t="shared" si="8"/>
        <v>0.7425867972779681</v>
      </c>
    </row>
    <row r="120" spans="1:6" ht="12.75">
      <c r="A120" s="29" t="s">
        <v>113</v>
      </c>
      <c r="B120" s="30" t="s">
        <v>114</v>
      </c>
      <c r="C120" s="31">
        <v>1082000</v>
      </c>
      <c r="D120" s="31">
        <v>1025000</v>
      </c>
      <c r="E120" s="31">
        <f>C120</f>
        <v>1082000</v>
      </c>
      <c r="F120" s="33">
        <f t="shared" si="8"/>
        <v>0.9473197781885397</v>
      </c>
    </row>
    <row r="121" spans="1:6" ht="12.75">
      <c r="A121" s="29" t="s">
        <v>118</v>
      </c>
      <c r="B121" s="30" t="s">
        <v>119</v>
      </c>
      <c r="C121" s="31">
        <v>66515000</v>
      </c>
      <c r="D121" s="31">
        <f>60280155+84141+509+131908+1488</f>
        <v>60498201</v>
      </c>
      <c r="E121" s="31">
        <f>D121/11*12</f>
        <v>65998037.45454545</v>
      </c>
      <c r="F121" s="33">
        <f t="shared" si="8"/>
        <v>0.9095422235585958</v>
      </c>
    </row>
    <row r="122" spans="1:6" ht="25.5">
      <c r="A122" s="29" t="s">
        <v>120</v>
      </c>
      <c r="B122" s="30" t="s">
        <v>121</v>
      </c>
      <c r="C122" s="31">
        <v>442000</v>
      </c>
      <c r="D122" s="31">
        <v>441665</v>
      </c>
      <c r="E122" s="31">
        <f>D122</f>
        <v>441665</v>
      </c>
      <c r="F122" s="33">
        <f t="shared" si="8"/>
        <v>0.9992420814479638</v>
      </c>
    </row>
    <row r="123" spans="1:6" ht="25.5">
      <c r="A123" s="29" t="s">
        <v>127</v>
      </c>
      <c r="B123" s="30" t="s">
        <v>128</v>
      </c>
      <c r="C123" s="31">
        <f aca="true" t="shared" si="14" ref="C123:E124">C124</f>
        <v>0</v>
      </c>
      <c r="D123" s="31">
        <f t="shared" si="14"/>
        <v>-213935</v>
      </c>
      <c r="E123" s="31">
        <f t="shared" si="14"/>
        <v>-213935</v>
      </c>
      <c r="F123" s="33"/>
    </row>
    <row r="124" spans="1:6" ht="12.75">
      <c r="A124" s="29" t="s">
        <v>129</v>
      </c>
      <c r="B124" s="30" t="s">
        <v>130</v>
      </c>
      <c r="C124" s="31">
        <f t="shared" si="14"/>
        <v>0</v>
      </c>
      <c r="D124" s="31">
        <f t="shared" si="14"/>
        <v>-213935</v>
      </c>
      <c r="E124" s="31">
        <f t="shared" si="14"/>
        <v>-213935</v>
      </c>
      <c r="F124" s="33"/>
    </row>
    <row r="125" spans="1:6" ht="25.5">
      <c r="A125" s="29" t="s">
        <v>131</v>
      </c>
      <c r="B125" s="30" t="s">
        <v>132</v>
      </c>
      <c r="C125" s="31">
        <v>0</v>
      </c>
      <c r="D125" s="31">
        <f>-178784-18888-1240-8717-6306</f>
        <v>-213935</v>
      </c>
      <c r="E125" s="31">
        <f>D125</f>
        <v>-213935</v>
      </c>
      <c r="F125" s="33"/>
    </row>
    <row r="126" spans="1:6" ht="25.5">
      <c r="A126" s="29" t="s">
        <v>170</v>
      </c>
      <c r="B126" s="30" t="s">
        <v>171</v>
      </c>
      <c r="C126" s="31">
        <v>2864000</v>
      </c>
      <c r="D126" s="31">
        <v>1190000</v>
      </c>
      <c r="E126" s="31">
        <f>E127</f>
        <v>2542702.909090909</v>
      </c>
      <c r="F126" s="33">
        <f t="shared" si="8"/>
        <v>0.4155027932960894</v>
      </c>
    </row>
    <row r="127" spans="1:6" ht="12.75">
      <c r="A127" s="29" t="s">
        <v>174</v>
      </c>
      <c r="B127" s="30" t="s">
        <v>175</v>
      </c>
      <c r="C127" s="31">
        <f>C128</f>
        <v>2864000</v>
      </c>
      <c r="D127" s="31">
        <f>D128</f>
        <v>2262948</v>
      </c>
      <c r="E127" s="31">
        <f>E128</f>
        <v>2542702.909090909</v>
      </c>
      <c r="F127" s="33">
        <f t="shared" si="8"/>
        <v>0.7901354748603352</v>
      </c>
    </row>
    <row r="128" spans="1:6" ht="12.75">
      <c r="A128" s="29" t="s">
        <v>103</v>
      </c>
      <c r="B128" s="30" t="s">
        <v>104</v>
      </c>
      <c r="C128" s="31">
        <f>C129</f>
        <v>2864000</v>
      </c>
      <c r="D128" s="31">
        <f>D129</f>
        <v>2262948</v>
      </c>
      <c r="E128" s="31">
        <f>E129</f>
        <v>2542702.909090909</v>
      </c>
      <c r="F128" s="33">
        <f t="shared" si="8"/>
        <v>0.7901354748603352</v>
      </c>
    </row>
    <row r="129" spans="1:6" ht="12.75">
      <c r="A129" s="29" t="s">
        <v>105</v>
      </c>
      <c r="B129" s="30" t="s">
        <v>106</v>
      </c>
      <c r="C129" s="31">
        <f>C130+C131</f>
        <v>2864000</v>
      </c>
      <c r="D129" s="31">
        <f>D130+D131</f>
        <v>2262948</v>
      </c>
      <c r="E129" s="31">
        <f>E130+E131</f>
        <v>2542702.909090909</v>
      </c>
      <c r="F129" s="33">
        <f t="shared" si="8"/>
        <v>0.7901354748603352</v>
      </c>
    </row>
    <row r="130" spans="1:6" ht="25.5">
      <c r="A130" s="29" t="s">
        <v>109</v>
      </c>
      <c r="B130" s="30" t="s">
        <v>110</v>
      </c>
      <c r="C130" s="31">
        <v>1190000</v>
      </c>
      <c r="D130" s="31">
        <v>796311</v>
      </c>
      <c r="E130" s="31">
        <f>D130/11*12</f>
        <v>868702.9090909091</v>
      </c>
      <c r="F130" s="33">
        <f t="shared" si="8"/>
        <v>0.6691689075630252</v>
      </c>
    </row>
    <row r="131" spans="1:6" ht="12.75">
      <c r="A131" s="29" t="s">
        <v>123</v>
      </c>
      <c r="B131" s="30" t="s">
        <v>124</v>
      </c>
      <c r="C131" s="31">
        <f>C132</f>
        <v>1674000</v>
      </c>
      <c r="D131" s="31">
        <f>D132</f>
        <v>1466637</v>
      </c>
      <c r="E131" s="31">
        <f>E132</f>
        <v>1674000</v>
      </c>
      <c r="F131" s="33">
        <f t="shared" si="8"/>
        <v>0.8761272401433692</v>
      </c>
    </row>
    <row r="132" spans="1:6" ht="12.75">
      <c r="A132" s="29" t="s">
        <v>125</v>
      </c>
      <c r="B132" s="30" t="s">
        <v>126</v>
      </c>
      <c r="C132" s="31">
        <v>1674000</v>
      </c>
      <c r="D132" s="31">
        <v>1466637</v>
      </c>
      <c r="E132" s="31">
        <f>C132</f>
        <v>1674000</v>
      </c>
      <c r="F132" s="33">
        <f t="shared" si="8"/>
        <v>0.8761272401433692</v>
      </c>
    </row>
    <row r="133" spans="1:6" ht="12.75">
      <c r="A133" s="29" t="s">
        <v>198</v>
      </c>
      <c r="B133" s="30">
        <v>8302</v>
      </c>
      <c r="C133" s="31">
        <f aca="true" t="shared" si="15" ref="C133:E135">C134</f>
        <v>764000</v>
      </c>
      <c r="D133" s="31">
        <f t="shared" si="15"/>
        <v>644000</v>
      </c>
      <c r="E133" s="31">
        <f t="shared" si="15"/>
        <v>764000</v>
      </c>
      <c r="F133" s="33">
        <f t="shared" si="8"/>
        <v>0.8429319371727748</v>
      </c>
    </row>
    <row r="134" spans="1:6" ht="12.75">
      <c r="A134" s="29" t="s">
        <v>103</v>
      </c>
      <c r="B134" s="30" t="s">
        <v>104</v>
      </c>
      <c r="C134" s="31">
        <f t="shared" si="15"/>
        <v>764000</v>
      </c>
      <c r="D134" s="31">
        <f t="shared" si="15"/>
        <v>644000</v>
      </c>
      <c r="E134" s="31">
        <f t="shared" si="15"/>
        <v>764000</v>
      </c>
      <c r="F134" s="33">
        <f t="shared" si="8"/>
        <v>0.8429319371727748</v>
      </c>
    </row>
    <row r="135" spans="1:6" ht="12.75">
      <c r="A135" s="29" t="s">
        <v>105</v>
      </c>
      <c r="B135" s="30" t="s">
        <v>106</v>
      </c>
      <c r="C135" s="31">
        <f t="shared" si="15"/>
        <v>764000</v>
      </c>
      <c r="D135" s="31">
        <f t="shared" si="15"/>
        <v>644000</v>
      </c>
      <c r="E135" s="31">
        <f t="shared" si="15"/>
        <v>764000</v>
      </c>
      <c r="F135" s="33">
        <f t="shared" si="8"/>
        <v>0.8429319371727748</v>
      </c>
    </row>
    <row r="136" spans="1:6" ht="12.75">
      <c r="A136" s="29" t="s">
        <v>113</v>
      </c>
      <c r="B136" s="30" t="s">
        <v>114</v>
      </c>
      <c r="C136" s="31">
        <v>764000</v>
      </c>
      <c r="D136" s="31">
        <v>644000</v>
      </c>
      <c r="E136" s="31">
        <f>C136</f>
        <v>764000</v>
      </c>
      <c r="F136" s="33">
        <f t="shared" si="8"/>
        <v>0.8429319371727748</v>
      </c>
    </row>
    <row r="137" spans="1:6" ht="12.75">
      <c r="A137" s="29" t="s">
        <v>178</v>
      </c>
      <c r="B137" s="30" t="s">
        <v>179</v>
      </c>
      <c r="C137" s="31">
        <f aca="true" t="shared" si="16" ref="C137:E138">C138</f>
        <v>45153000</v>
      </c>
      <c r="D137" s="31">
        <f t="shared" si="16"/>
        <v>27945128</v>
      </c>
      <c r="E137" s="31">
        <f t="shared" si="16"/>
        <v>30860291.636363637</v>
      </c>
      <c r="F137" s="33">
        <f t="shared" si="8"/>
        <v>0.6188985892410249</v>
      </c>
    </row>
    <row r="138" spans="1:6" ht="12.75">
      <c r="A138" s="29" t="s">
        <v>103</v>
      </c>
      <c r="B138" s="30" t="s">
        <v>104</v>
      </c>
      <c r="C138" s="31">
        <f t="shared" si="16"/>
        <v>45153000</v>
      </c>
      <c r="D138" s="31">
        <f t="shared" si="16"/>
        <v>27945128</v>
      </c>
      <c r="E138" s="31">
        <f t="shared" si="16"/>
        <v>30860291.636363637</v>
      </c>
      <c r="F138" s="33">
        <f aca="true" t="shared" si="17" ref="F138:F149">D138/C138</f>
        <v>0.6188985892410249</v>
      </c>
    </row>
    <row r="139" spans="1:6" ht="12.75">
      <c r="A139" s="29" t="s">
        <v>105</v>
      </c>
      <c r="B139" s="30" t="s">
        <v>106</v>
      </c>
      <c r="C139" s="31">
        <f>C140+C141+C142</f>
        <v>45153000</v>
      </c>
      <c r="D139" s="31">
        <f>D140+D141+D142</f>
        <v>27945128</v>
      </c>
      <c r="E139" s="31">
        <f>E140+E141+E142</f>
        <v>30860291.636363637</v>
      </c>
      <c r="F139" s="33">
        <f t="shared" si="17"/>
        <v>0.6188985892410249</v>
      </c>
    </row>
    <row r="140" spans="1:6" ht="25.5">
      <c r="A140" s="29" t="s">
        <v>109</v>
      </c>
      <c r="B140" s="30" t="s">
        <v>110</v>
      </c>
      <c r="C140" s="31">
        <v>36031000</v>
      </c>
      <c r="D140" s="31">
        <v>20426772</v>
      </c>
      <c r="E140" s="31">
        <f>D140/11*12</f>
        <v>22283751.272727273</v>
      </c>
      <c r="F140" s="33">
        <f t="shared" si="17"/>
        <v>0.5669221503705143</v>
      </c>
    </row>
    <row r="141" spans="1:6" ht="12.75">
      <c r="A141" s="29" t="s">
        <v>115</v>
      </c>
      <c r="B141" s="30" t="s">
        <v>116</v>
      </c>
      <c r="C141" s="31">
        <v>5650000</v>
      </c>
      <c r="D141" s="31">
        <v>4679162</v>
      </c>
      <c r="E141" s="31">
        <f>D141/11*12</f>
        <v>5104540.363636363</v>
      </c>
      <c r="F141" s="33">
        <f t="shared" si="17"/>
        <v>0.8281702654867257</v>
      </c>
    </row>
    <row r="142" spans="1:6" ht="12.75">
      <c r="A142" s="29" t="s">
        <v>123</v>
      </c>
      <c r="B142" s="30" t="s">
        <v>124</v>
      </c>
      <c r="C142" s="31">
        <f>C143</f>
        <v>3472000</v>
      </c>
      <c r="D142" s="31">
        <f>D143</f>
        <v>2839194</v>
      </c>
      <c r="E142" s="31">
        <f>E143</f>
        <v>3472000</v>
      </c>
      <c r="F142" s="33">
        <f t="shared" si="17"/>
        <v>0.8177402073732719</v>
      </c>
    </row>
    <row r="143" spans="1:6" ht="12.75">
      <c r="A143" s="29" t="s">
        <v>125</v>
      </c>
      <c r="B143" s="30" t="s">
        <v>126</v>
      </c>
      <c r="C143" s="31">
        <v>3472000</v>
      </c>
      <c r="D143" s="31">
        <v>2839194</v>
      </c>
      <c r="E143" s="31">
        <f>C143</f>
        <v>3472000</v>
      </c>
      <c r="F143" s="33">
        <f t="shared" si="17"/>
        <v>0.8177402073732719</v>
      </c>
    </row>
    <row r="144" spans="1:6" ht="12.75">
      <c r="A144" s="29" t="s">
        <v>180</v>
      </c>
      <c r="B144" s="30" t="s">
        <v>181</v>
      </c>
      <c r="C144" s="31">
        <f aca="true" t="shared" si="18" ref="C144:E145">C145</f>
        <v>4180000</v>
      </c>
      <c r="D144" s="31">
        <f t="shared" si="18"/>
        <v>2891989</v>
      </c>
      <c r="E144" s="31">
        <f t="shared" si="18"/>
        <v>3156488.0000000005</v>
      </c>
      <c r="F144" s="33">
        <f t="shared" si="17"/>
        <v>0.6918633971291867</v>
      </c>
    </row>
    <row r="145" spans="1:6" ht="12.75">
      <c r="A145" s="29" t="s">
        <v>103</v>
      </c>
      <c r="B145" s="30" t="s">
        <v>104</v>
      </c>
      <c r="C145" s="31">
        <f t="shared" si="18"/>
        <v>4180000</v>
      </c>
      <c r="D145" s="31">
        <f t="shared" si="18"/>
        <v>2891989</v>
      </c>
      <c r="E145" s="31">
        <f t="shared" si="18"/>
        <v>3156488.0000000005</v>
      </c>
      <c r="F145" s="33">
        <f t="shared" si="17"/>
        <v>0.6918633971291867</v>
      </c>
    </row>
    <row r="146" spans="1:6" ht="12.75">
      <c r="A146" s="29" t="s">
        <v>105</v>
      </c>
      <c r="B146" s="30" t="s">
        <v>106</v>
      </c>
      <c r="C146" s="31">
        <f>C147+C148+C149+C150</f>
        <v>4180000</v>
      </c>
      <c r="D146" s="31">
        <f>D147+D148+D149+D150</f>
        <v>2891989</v>
      </c>
      <c r="E146" s="31">
        <f>E147+E148+E149+E150</f>
        <v>3156488.0000000005</v>
      </c>
      <c r="F146" s="33">
        <f t="shared" si="17"/>
        <v>0.6918633971291867</v>
      </c>
    </row>
    <row r="147" spans="1:6" ht="25.5">
      <c r="A147" s="29" t="s">
        <v>109</v>
      </c>
      <c r="B147" s="30" t="s">
        <v>110</v>
      </c>
      <c r="C147" s="31">
        <v>2628800</v>
      </c>
      <c r="D147" s="31">
        <v>1870388</v>
      </c>
      <c r="E147" s="31">
        <f>D147/11*12</f>
        <v>2040423.272727273</v>
      </c>
      <c r="F147" s="33">
        <f t="shared" si="17"/>
        <v>0.7114987827145466</v>
      </c>
    </row>
    <row r="148" spans="1:6" ht="12.75">
      <c r="A148" s="29" t="s">
        <v>113</v>
      </c>
      <c r="B148" s="30" t="s">
        <v>114</v>
      </c>
      <c r="C148" s="31">
        <v>443500</v>
      </c>
      <c r="D148" s="31">
        <v>170800</v>
      </c>
      <c r="E148" s="31">
        <f>D148/11*12</f>
        <v>186327.27272727274</v>
      </c>
      <c r="F148" s="33">
        <f t="shared" si="17"/>
        <v>0.3851183765501691</v>
      </c>
    </row>
    <row r="149" spans="1:6" ht="25.5">
      <c r="A149" s="29" t="s">
        <v>120</v>
      </c>
      <c r="B149" s="30" t="s">
        <v>121</v>
      </c>
      <c r="C149" s="31">
        <v>1107700</v>
      </c>
      <c r="D149" s="31">
        <v>868301</v>
      </c>
      <c r="E149" s="31">
        <f>D149/11*12</f>
        <v>947237.4545454546</v>
      </c>
      <c r="F149" s="33">
        <f t="shared" si="17"/>
        <v>0.7838774036291415</v>
      </c>
    </row>
    <row r="150" spans="1:6" ht="25.5">
      <c r="A150" s="29" t="s">
        <v>127</v>
      </c>
      <c r="B150" s="30" t="s">
        <v>128</v>
      </c>
      <c r="C150" s="31">
        <f aca="true" t="shared" si="19" ref="C150:E151">C151</f>
        <v>0</v>
      </c>
      <c r="D150" s="31">
        <f t="shared" si="19"/>
        <v>-17500</v>
      </c>
      <c r="E150" s="31">
        <f t="shared" si="19"/>
        <v>-17500</v>
      </c>
      <c r="F150" s="33"/>
    </row>
    <row r="151" spans="1:6" ht="12.75">
      <c r="A151" s="29" t="s">
        <v>129</v>
      </c>
      <c r="B151" s="30" t="s">
        <v>130</v>
      </c>
      <c r="C151" s="31">
        <f t="shared" si="19"/>
        <v>0</v>
      </c>
      <c r="D151" s="31">
        <f t="shared" si="19"/>
        <v>-17500</v>
      </c>
      <c r="E151" s="31">
        <f t="shared" si="19"/>
        <v>-17500</v>
      </c>
      <c r="F151" s="33"/>
    </row>
    <row r="152" spans="1:6" ht="25.5">
      <c r="A152" s="29" t="s">
        <v>131</v>
      </c>
      <c r="B152" s="30" t="s">
        <v>132</v>
      </c>
      <c r="C152" s="31">
        <v>0</v>
      </c>
      <c r="D152" s="31">
        <v>-17500</v>
      </c>
      <c r="E152" s="31">
        <f>D152</f>
        <v>-17500</v>
      </c>
      <c r="F152" s="33"/>
    </row>
  </sheetData>
  <sheetProtection/>
  <mergeCells count="2">
    <mergeCell ref="A4:F4"/>
    <mergeCell ref="A5:F5"/>
  </mergeCells>
  <printOptions horizontalCentered="1"/>
  <pageMargins left="0.5511811023622047" right="0.35433070866141736" top="0.7874015748031497" bottom="0.7874015748031497" header="0.31496062992125984" footer="0.31496062992125984"/>
  <pageSetup firstPageNumber="1" useFirstPageNumber="1" horizontalDpi="600" verticalDpi="600" orientation="landscape" paperSize="9" r:id="rId2"/>
  <headerFooter alignWithMargins="0"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">
      <selection activeCell="F13" sqref="F13:F179"/>
    </sheetView>
  </sheetViews>
  <sheetFormatPr defaultColWidth="9.140625" defaultRowHeight="12.75"/>
  <cols>
    <col min="1" max="1" width="74.57421875" style="24" customWidth="1"/>
    <col min="2" max="2" width="10.7109375" style="25" customWidth="1"/>
    <col min="3" max="3" width="11.28125" style="2" customWidth="1"/>
    <col min="4" max="4" width="12.8515625" style="2" customWidth="1"/>
    <col min="5" max="5" width="11.57421875" style="2" customWidth="1"/>
    <col min="6" max="6" width="10.7109375" style="2" customWidth="1"/>
    <col min="7" max="7" width="9.140625" style="2" customWidth="1"/>
    <col min="8" max="8" width="9.57421875" style="2" bestFit="1" customWidth="1"/>
    <col min="9" max="16384" width="9.140625" style="2" customWidth="1"/>
  </cols>
  <sheetData>
    <row r="1" spans="1:6" s="1" customFormat="1" ht="12.75">
      <c r="A1" s="6" t="s">
        <v>2</v>
      </c>
      <c r="B1" s="7"/>
      <c r="F1" s="3" t="s">
        <v>20</v>
      </c>
    </row>
    <row r="2" spans="1:2" s="1" customFormat="1" ht="12.75">
      <c r="A2" s="8" t="s">
        <v>3</v>
      </c>
      <c r="B2" s="7"/>
    </row>
    <row r="3" spans="1:2" s="1" customFormat="1" ht="12.75">
      <c r="A3" s="9" t="s">
        <v>4</v>
      </c>
      <c r="B3" s="7"/>
    </row>
    <row r="4" s="1" customFormat="1" ht="12.75">
      <c r="A4" s="5"/>
    </row>
    <row r="5" spans="1:6" s="1" customFormat="1" ht="12.75">
      <c r="A5" s="41" t="s">
        <v>217</v>
      </c>
      <c r="B5" s="41"/>
      <c r="C5" s="41"/>
      <c r="D5" s="41"/>
      <c r="E5" s="41"/>
      <c r="F5" s="41"/>
    </row>
    <row r="6" spans="1:6" s="1" customFormat="1" ht="12.75">
      <c r="A6" s="40" t="s">
        <v>18</v>
      </c>
      <c r="B6" s="40"/>
      <c r="C6" s="40"/>
      <c r="D6" s="40"/>
      <c r="E6" s="40"/>
      <c r="F6" s="40"/>
    </row>
    <row r="7" spans="1:6" s="1" customFormat="1" ht="12.75">
      <c r="A7" s="10"/>
      <c r="B7" s="7"/>
      <c r="C7" s="4"/>
      <c r="D7" s="4"/>
      <c r="F7" s="4" t="s">
        <v>1</v>
      </c>
    </row>
    <row r="8" spans="1:6" ht="38.25">
      <c r="A8" s="11" t="s">
        <v>6</v>
      </c>
      <c r="B8" s="11" t="s">
        <v>7</v>
      </c>
      <c r="C8" s="12" t="s">
        <v>13</v>
      </c>
      <c r="D8" s="12" t="s">
        <v>14</v>
      </c>
      <c r="E8" s="12" t="s">
        <v>5</v>
      </c>
      <c r="F8" s="12" t="s">
        <v>15</v>
      </c>
    </row>
    <row r="9" spans="1:6" ht="12.75">
      <c r="A9" s="32"/>
      <c r="B9" s="32"/>
      <c r="C9" s="12">
        <v>1</v>
      </c>
      <c r="D9" s="12">
        <v>2</v>
      </c>
      <c r="E9" s="12">
        <v>3</v>
      </c>
      <c r="F9" s="12">
        <v>4</v>
      </c>
    </row>
    <row r="10" spans="1:7" ht="12.75">
      <c r="A10" s="29" t="s">
        <v>188</v>
      </c>
      <c r="B10" s="30" t="s">
        <v>22</v>
      </c>
      <c r="C10" s="31">
        <f>C13+C16+C20+C11</f>
        <v>43424000</v>
      </c>
      <c r="D10" s="31">
        <f>D13+D16+D20+D11</f>
        <v>13988335</v>
      </c>
      <c r="E10" s="31">
        <f>E13+E16+E20+E11</f>
        <v>15249443.272727273</v>
      </c>
      <c r="F10" s="33">
        <f>D10/C10</f>
        <v>0.32213372789240974</v>
      </c>
      <c r="G10" s="34"/>
    </row>
    <row r="11" spans="1:7" ht="12.75">
      <c r="A11" s="29" t="s">
        <v>204</v>
      </c>
      <c r="B11" s="30" t="s">
        <v>206</v>
      </c>
      <c r="C11" s="31">
        <f>C12</f>
        <v>11972000</v>
      </c>
      <c r="D11" s="31">
        <f>D12</f>
        <v>0</v>
      </c>
      <c r="E11" s="31">
        <f>E12</f>
        <v>0</v>
      </c>
      <c r="F11" s="33">
        <f aca="true" t="shared" si="0" ref="F11:F74">D11/C11</f>
        <v>0</v>
      </c>
      <c r="G11" s="34"/>
    </row>
    <row r="12" spans="1:6" ht="12.75">
      <c r="A12" s="29" t="s">
        <v>205</v>
      </c>
      <c r="B12" s="30" t="s">
        <v>207</v>
      </c>
      <c r="C12" s="31">
        <v>11972000</v>
      </c>
      <c r="D12" s="31"/>
      <c r="E12" s="31">
        <v>0</v>
      </c>
      <c r="F12" s="33">
        <f t="shared" si="0"/>
        <v>0</v>
      </c>
    </row>
    <row r="13" spans="1:8" ht="12.75">
      <c r="A13" s="29" t="s">
        <v>199</v>
      </c>
      <c r="B13" s="30" t="s">
        <v>72</v>
      </c>
      <c r="C13" s="31">
        <f aca="true" t="shared" si="1" ref="C13:E14">C14</f>
        <v>0</v>
      </c>
      <c r="D13" s="31">
        <f t="shared" si="1"/>
        <v>1064</v>
      </c>
      <c r="E13" s="31">
        <f t="shared" si="1"/>
        <v>1064</v>
      </c>
      <c r="F13" s="33"/>
      <c r="H13" s="34"/>
    </row>
    <row r="14" spans="1:6" ht="25.5">
      <c r="A14" s="29" t="s">
        <v>189</v>
      </c>
      <c r="B14" s="30" t="s">
        <v>74</v>
      </c>
      <c r="C14" s="31">
        <f t="shared" si="1"/>
        <v>0</v>
      </c>
      <c r="D14" s="31">
        <f t="shared" si="1"/>
        <v>1064</v>
      </c>
      <c r="E14" s="31">
        <f t="shared" si="1"/>
        <v>1064</v>
      </c>
      <c r="F14" s="33"/>
    </row>
    <row r="15" spans="1:6" ht="12.75">
      <c r="A15" s="29" t="s">
        <v>11</v>
      </c>
      <c r="B15" s="30" t="s">
        <v>75</v>
      </c>
      <c r="C15" s="31">
        <v>0</v>
      </c>
      <c r="D15" s="31">
        <v>1064</v>
      </c>
      <c r="E15" s="31">
        <f>D15</f>
        <v>1064</v>
      </c>
      <c r="F15" s="33"/>
    </row>
    <row r="16" spans="1:6" ht="12.75">
      <c r="A16" s="29" t="s">
        <v>76</v>
      </c>
      <c r="B16" s="30" t="s">
        <v>77</v>
      </c>
      <c r="C16" s="31">
        <f aca="true" t="shared" si="2" ref="C16:E18">C17</f>
        <v>12327000</v>
      </c>
      <c r="D16" s="31">
        <f t="shared" si="2"/>
        <v>4103683</v>
      </c>
      <c r="E16" s="31">
        <f t="shared" si="2"/>
        <v>4476745.090909091</v>
      </c>
      <c r="F16" s="33">
        <f t="shared" si="0"/>
        <v>0.33290200373164597</v>
      </c>
    </row>
    <row r="17" spans="1:6" ht="12.75">
      <c r="A17" s="29" t="s">
        <v>190</v>
      </c>
      <c r="B17" s="30" t="s">
        <v>79</v>
      </c>
      <c r="C17" s="31">
        <f t="shared" si="2"/>
        <v>12327000</v>
      </c>
      <c r="D17" s="31">
        <f t="shared" si="2"/>
        <v>4103683</v>
      </c>
      <c r="E17" s="31">
        <f t="shared" si="2"/>
        <v>4476745.090909091</v>
      </c>
      <c r="F17" s="33">
        <f t="shared" si="0"/>
        <v>0.33290200373164597</v>
      </c>
    </row>
    <row r="18" spans="1:6" ht="38.25">
      <c r="A18" s="29" t="s">
        <v>191</v>
      </c>
      <c r="B18" s="30" t="s">
        <v>81</v>
      </c>
      <c r="C18" s="31">
        <f t="shared" si="2"/>
        <v>12327000</v>
      </c>
      <c r="D18" s="31">
        <f t="shared" si="2"/>
        <v>4103683</v>
      </c>
      <c r="E18" s="31">
        <f t="shared" si="2"/>
        <v>4476745.090909091</v>
      </c>
      <c r="F18" s="33">
        <f t="shared" si="0"/>
        <v>0.33290200373164597</v>
      </c>
    </row>
    <row r="19" spans="1:6" ht="25.5">
      <c r="A19" s="29" t="s">
        <v>82</v>
      </c>
      <c r="B19" s="30" t="s">
        <v>83</v>
      </c>
      <c r="C19" s="31">
        <v>12327000</v>
      </c>
      <c r="D19" s="31">
        <v>4103683</v>
      </c>
      <c r="E19" s="31">
        <f>D19/11*12</f>
        <v>4476745.090909091</v>
      </c>
      <c r="F19" s="33">
        <f t="shared" si="0"/>
        <v>0.33290200373164597</v>
      </c>
    </row>
    <row r="20" spans="1:6" ht="25.5">
      <c r="A20" s="29" t="s">
        <v>87</v>
      </c>
      <c r="B20" s="30" t="s">
        <v>88</v>
      </c>
      <c r="C20" s="31">
        <f>C21+C25</f>
        <v>19125000</v>
      </c>
      <c r="D20" s="31">
        <f>D21+D25</f>
        <v>9883588</v>
      </c>
      <c r="E20" s="31">
        <f>E21+E25</f>
        <v>10771634.181818182</v>
      </c>
      <c r="F20" s="33">
        <f t="shared" si="0"/>
        <v>0.5167889150326798</v>
      </c>
    </row>
    <row r="21" spans="1:6" ht="25.5">
      <c r="A21" s="29" t="s">
        <v>89</v>
      </c>
      <c r="B21" s="30" t="s">
        <v>90</v>
      </c>
      <c r="C21" s="31">
        <f>C22+C23+C24</f>
        <v>19125000</v>
      </c>
      <c r="D21" s="31">
        <f>D22+D23+D24</f>
        <v>9768508</v>
      </c>
      <c r="E21" s="31">
        <f>E22+E23+E24</f>
        <v>10656554.181818182</v>
      </c>
      <c r="F21" s="33">
        <f t="shared" si="0"/>
        <v>0.510771660130719</v>
      </c>
    </row>
    <row r="22" spans="1:6" ht="12.75">
      <c r="A22" s="29" t="s">
        <v>192</v>
      </c>
      <c r="B22" s="30" t="s">
        <v>92</v>
      </c>
      <c r="C22" s="31">
        <v>17528000</v>
      </c>
      <c r="D22" s="31">
        <v>6750266</v>
      </c>
      <c r="E22" s="31">
        <f>D22/11*12</f>
        <v>7363926.545454545</v>
      </c>
      <c r="F22" s="33">
        <f t="shared" si="0"/>
        <v>0.3851133044272022</v>
      </c>
    </row>
    <row r="23" spans="1:6" ht="12.75">
      <c r="A23" s="29" t="s">
        <v>193</v>
      </c>
      <c r="B23" s="30" t="s">
        <v>94</v>
      </c>
      <c r="C23" s="31">
        <v>0</v>
      </c>
      <c r="D23" s="31">
        <v>2219671</v>
      </c>
      <c r="E23" s="31">
        <f>D23/11*12</f>
        <v>2421459.272727273</v>
      </c>
      <c r="F23" s="33"/>
    </row>
    <row r="24" spans="1:6" ht="12.75">
      <c r="A24" s="29" t="s">
        <v>95</v>
      </c>
      <c r="B24" s="30" t="s">
        <v>96</v>
      </c>
      <c r="C24" s="31">
        <v>1597000</v>
      </c>
      <c r="D24" s="31">
        <v>798571</v>
      </c>
      <c r="E24" s="31">
        <f>D24/11*12</f>
        <v>871168.3636363635</v>
      </c>
      <c r="F24" s="33">
        <f t="shared" si="0"/>
        <v>0.5000444583594239</v>
      </c>
    </row>
    <row r="25" spans="1:6" ht="12.75">
      <c r="A25" s="29" t="s">
        <v>97</v>
      </c>
      <c r="B25" s="30" t="s">
        <v>98</v>
      </c>
      <c r="C25" s="31">
        <f>C27+C26</f>
        <v>0</v>
      </c>
      <c r="D25" s="31">
        <f>D27+D26</f>
        <v>115080</v>
      </c>
      <c r="E25" s="31">
        <f>E27+E26</f>
        <v>115080</v>
      </c>
      <c r="F25" s="33"/>
    </row>
    <row r="26" spans="1:6" ht="12.75">
      <c r="A26" s="29" t="s">
        <v>192</v>
      </c>
      <c r="B26" s="30">
        <v>45020201</v>
      </c>
      <c r="C26" s="31">
        <v>0</v>
      </c>
      <c r="D26" s="31">
        <v>45558</v>
      </c>
      <c r="E26" s="31">
        <v>45558</v>
      </c>
      <c r="F26" s="33"/>
    </row>
    <row r="27" spans="1:6" ht="12.75">
      <c r="A27" s="29" t="s">
        <v>193</v>
      </c>
      <c r="B27" s="30" t="s">
        <v>99</v>
      </c>
      <c r="C27" s="31">
        <v>0</v>
      </c>
      <c r="D27" s="31">
        <v>69522</v>
      </c>
      <c r="E27" s="31">
        <v>69522</v>
      </c>
      <c r="F27" s="33"/>
    </row>
    <row r="28" spans="1:6" ht="25.5">
      <c r="A28" s="29" t="s">
        <v>194</v>
      </c>
      <c r="B28" s="30" t="s">
        <v>101</v>
      </c>
      <c r="C28" s="31">
        <f>C29</f>
        <v>97706000</v>
      </c>
      <c r="D28" s="31">
        <f>D29</f>
        <v>35668292</v>
      </c>
      <c r="E28" s="31">
        <f>E29</f>
        <v>39990445.36363636</v>
      </c>
      <c r="F28" s="33">
        <f t="shared" si="0"/>
        <v>0.3650573352711195</v>
      </c>
    </row>
    <row r="29" spans="1:8" ht="12.75">
      <c r="A29" s="29" t="s">
        <v>133</v>
      </c>
      <c r="B29" s="30" t="s">
        <v>134</v>
      </c>
      <c r="C29" s="31">
        <f>C41+C46+C52+C57+C61+C70+C77+C83+C86+C95</f>
        <v>97706000</v>
      </c>
      <c r="D29" s="31">
        <f>D41+D46+D52+D57+D61+D70+D77+D83+D86+D95</f>
        <v>35668292</v>
      </c>
      <c r="E29" s="31">
        <f>E41+E46+E52+E57+E61+E70+E77+E83+E86+E95</f>
        <v>39990445.36363636</v>
      </c>
      <c r="F29" s="33">
        <f t="shared" si="0"/>
        <v>0.3650573352711195</v>
      </c>
      <c r="H29" s="34"/>
    </row>
    <row r="30" spans="1:8" ht="12.75">
      <c r="A30" s="29" t="s">
        <v>135</v>
      </c>
      <c r="B30" s="30" t="s">
        <v>136</v>
      </c>
      <c r="C30" s="31">
        <f>C47+C62+C71+C78+C96</f>
        <v>11685000</v>
      </c>
      <c r="D30" s="31">
        <f>D47+D62+D71+D78+D96</f>
        <v>7151000</v>
      </c>
      <c r="E30" s="31">
        <f>E47+E62+E71+E78+E96</f>
        <v>7744636.363636364</v>
      </c>
      <c r="F30" s="33">
        <f t="shared" si="0"/>
        <v>0.6119811724433034</v>
      </c>
      <c r="H30" s="34"/>
    </row>
    <row r="31" spans="1:6" ht="12.75">
      <c r="A31" s="29" t="s">
        <v>138</v>
      </c>
      <c r="B31" s="30" t="s">
        <v>139</v>
      </c>
      <c r="C31" s="31">
        <f>C84+C97</f>
        <v>5797000</v>
      </c>
      <c r="D31" s="31">
        <f>D84+D97</f>
        <v>1027212</v>
      </c>
      <c r="E31" s="31">
        <f>E84+E97</f>
        <v>1560594.9090909092</v>
      </c>
      <c r="F31" s="33">
        <f t="shared" si="0"/>
        <v>0.17719717095049164</v>
      </c>
    </row>
    <row r="32" spans="1:6" ht="25.5">
      <c r="A32" s="29" t="s">
        <v>140</v>
      </c>
      <c r="B32" s="30" t="s">
        <v>141</v>
      </c>
      <c r="C32" s="31">
        <f>C42+C63+C72+C87+C98</f>
        <v>28109000</v>
      </c>
      <c r="D32" s="31">
        <f>D42+D63+D72+D87+D98</f>
        <v>17245630</v>
      </c>
      <c r="E32" s="31">
        <f>E42+E63+E72+E87+E98</f>
        <v>18795960.727272727</v>
      </c>
      <c r="F32" s="33">
        <f t="shared" si="0"/>
        <v>0.6135269842399231</v>
      </c>
    </row>
    <row r="33" spans="1:6" ht="12.75">
      <c r="A33" s="29" t="s">
        <v>142</v>
      </c>
      <c r="B33" s="30" t="s">
        <v>143</v>
      </c>
      <c r="C33" s="31">
        <f>C34+C35</f>
        <v>52115000</v>
      </c>
      <c r="D33" s="31">
        <f>D34+D35</f>
        <v>10976837</v>
      </c>
      <c r="E33" s="31">
        <f>E34+E35</f>
        <v>12621640.363636363</v>
      </c>
      <c r="F33" s="33">
        <f t="shared" si="0"/>
        <v>0.21062720905689342</v>
      </c>
    </row>
    <row r="34" spans="1:6" ht="12.75">
      <c r="A34" s="29" t="s">
        <v>144</v>
      </c>
      <c r="B34" s="30" t="s">
        <v>145</v>
      </c>
      <c r="C34" s="31">
        <f>C44+C49+C54+C59+C65+C74+C80+C89+C100</f>
        <v>52015000</v>
      </c>
      <c r="D34" s="31">
        <f>D44+D49+D54+D59+D65+D74+D80+D89+D100</f>
        <v>10876837</v>
      </c>
      <c r="E34" s="31">
        <f>E44+E49+E54+E59+E65+E74+E80+E89+E100</f>
        <v>12521640.363636363</v>
      </c>
      <c r="F34" s="33">
        <f t="shared" si="0"/>
        <v>0.20910962222435836</v>
      </c>
    </row>
    <row r="35" spans="1:6" ht="12.75">
      <c r="A35" s="29" t="s">
        <v>202</v>
      </c>
      <c r="B35" s="30" t="s">
        <v>203</v>
      </c>
      <c r="C35" s="31">
        <f>C75</f>
        <v>100000</v>
      </c>
      <c r="D35" s="31">
        <f>D75</f>
        <v>100000</v>
      </c>
      <c r="E35" s="31">
        <f>E75</f>
        <v>100000</v>
      </c>
      <c r="F35" s="33">
        <f t="shared" si="0"/>
        <v>1</v>
      </c>
    </row>
    <row r="36" spans="1:6" ht="25.5">
      <c r="A36" s="29" t="s">
        <v>146</v>
      </c>
      <c r="B36" s="30" t="s">
        <v>147</v>
      </c>
      <c r="C36" s="31">
        <f>C37</f>
        <v>0</v>
      </c>
      <c r="D36" s="31">
        <f>D37</f>
        <v>-732387</v>
      </c>
      <c r="E36" s="31">
        <f>E101+E90+E66</f>
        <v>-732387</v>
      </c>
      <c r="F36" s="33"/>
    </row>
    <row r="37" spans="1:6" ht="12.75">
      <c r="A37" s="29" t="s">
        <v>148</v>
      </c>
      <c r="B37" s="30" t="s">
        <v>149</v>
      </c>
      <c r="C37" s="31">
        <f>C38</f>
        <v>0</v>
      </c>
      <c r="D37" s="31">
        <f>D38</f>
        <v>-732387</v>
      </c>
      <c r="E37" s="31">
        <f>E102+E91+E67</f>
        <v>-732387</v>
      </c>
      <c r="F37" s="33"/>
    </row>
    <row r="38" spans="1:6" ht="25.5">
      <c r="A38" s="29" t="s">
        <v>150</v>
      </c>
      <c r="B38" s="30" t="s">
        <v>151</v>
      </c>
      <c r="C38" s="31">
        <f>C103+C92</f>
        <v>0</v>
      </c>
      <c r="D38" s="31">
        <f>D103+D92+D68</f>
        <v>-732387</v>
      </c>
      <c r="E38" s="31">
        <f>E103+E92+E68</f>
        <v>-732387</v>
      </c>
      <c r="F38" s="33"/>
    </row>
    <row r="39" spans="1:6" ht="12.75">
      <c r="A39" s="29" t="s">
        <v>195</v>
      </c>
      <c r="B39" s="30" t="s">
        <v>153</v>
      </c>
      <c r="C39" s="31">
        <f>C40+C45</f>
        <v>5047000</v>
      </c>
      <c r="D39" s="31">
        <f>D40+D45</f>
        <v>1651664</v>
      </c>
      <c r="E39" s="31">
        <f>E40+E45</f>
        <v>1776997.8181818181</v>
      </c>
      <c r="F39" s="33">
        <f t="shared" si="0"/>
        <v>0.32725658807212205</v>
      </c>
    </row>
    <row r="40" spans="1:6" ht="12.75">
      <c r="A40" s="29" t="s">
        <v>154</v>
      </c>
      <c r="B40" s="30" t="s">
        <v>137</v>
      </c>
      <c r="C40" s="31">
        <f>C41</f>
        <v>4446000</v>
      </c>
      <c r="D40" s="31">
        <f>D41</f>
        <v>1353534</v>
      </c>
      <c r="E40" s="31">
        <f>E41</f>
        <v>1459128.7272727273</v>
      </c>
      <c r="F40" s="33">
        <f t="shared" si="0"/>
        <v>0.30443859649122806</v>
      </c>
    </row>
    <row r="41" spans="1:6" ht="12.75">
      <c r="A41" s="29" t="s">
        <v>133</v>
      </c>
      <c r="B41" s="30" t="s">
        <v>134</v>
      </c>
      <c r="C41" s="31">
        <f>C42+C43</f>
        <v>4446000</v>
      </c>
      <c r="D41" s="31">
        <f>D42+D43</f>
        <v>1353534</v>
      </c>
      <c r="E41" s="31">
        <f>E42+E43</f>
        <v>1459128.7272727273</v>
      </c>
      <c r="F41" s="33">
        <f t="shared" si="0"/>
        <v>0.30443859649122806</v>
      </c>
    </row>
    <row r="42" spans="1:6" ht="25.5">
      <c r="A42" s="29" t="s">
        <v>140</v>
      </c>
      <c r="B42" s="30" t="s">
        <v>141</v>
      </c>
      <c r="C42" s="31">
        <v>556000</v>
      </c>
      <c r="D42" s="31">
        <v>525666</v>
      </c>
      <c r="E42" s="31">
        <f>C42</f>
        <v>556000</v>
      </c>
      <c r="F42" s="33">
        <f t="shared" si="0"/>
        <v>0.9454424460431655</v>
      </c>
    </row>
    <row r="43" spans="1:6" ht="12.75">
      <c r="A43" s="29" t="s">
        <v>142</v>
      </c>
      <c r="B43" s="30" t="s">
        <v>143</v>
      </c>
      <c r="C43" s="31">
        <f>C44</f>
        <v>3890000</v>
      </c>
      <c r="D43" s="31">
        <f>D44</f>
        <v>827868</v>
      </c>
      <c r="E43" s="31">
        <f>E44</f>
        <v>903128.7272727273</v>
      </c>
      <c r="F43" s="33">
        <f t="shared" si="0"/>
        <v>0.21281953727506428</v>
      </c>
    </row>
    <row r="44" spans="1:6" ht="12.75">
      <c r="A44" s="29" t="s">
        <v>144</v>
      </c>
      <c r="B44" s="30" t="s">
        <v>145</v>
      </c>
      <c r="C44" s="31">
        <v>3890000</v>
      </c>
      <c r="D44" s="31">
        <v>827868</v>
      </c>
      <c r="E44" s="31">
        <f>D44/11*12</f>
        <v>903128.7272727273</v>
      </c>
      <c r="F44" s="33">
        <f t="shared" si="0"/>
        <v>0.21281953727506428</v>
      </c>
    </row>
    <row r="45" spans="1:6" ht="12.75">
      <c r="A45" s="29" t="s">
        <v>155</v>
      </c>
      <c r="B45" s="30" t="s">
        <v>156</v>
      </c>
      <c r="C45" s="31">
        <f>C46</f>
        <v>601000</v>
      </c>
      <c r="D45" s="31">
        <f>D46</f>
        <v>298130</v>
      </c>
      <c r="E45" s="31">
        <f>E46</f>
        <v>317869.0909090909</v>
      </c>
      <c r="F45" s="33">
        <f t="shared" si="0"/>
        <v>0.49605657237936773</v>
      </c>
    </row>
    <row r="46" spans="1:6" ht="12.75">
      <c r="A46" s="29" t="s">
        <v>133</v>
      </c>
      <c r="B46" s="30" t="s">
        <v>134</v>
      </c>
      <c r="C46" s="31">
        <f>C47+C48</f>
        <v>601000</v>
      </c>
      <c r="D46" s="31">
        <f>D47+D48</f>
        <v>298130</v>
      </c>
      <c r="E46" s="31">
        <f>E47+E48</f>
        <v>317869.0909090909</v>
      </c>
      <c r="F46" s="33">
        <f t="shared" si="0"/>
        <v>0.49605657237936773</v>
      </c>
    </row>
    <row r="47" spans="1:6" ht="12.75">
      <c r="A47" s="29" t="s">
        <v>135</v>
      </c>
      <c r="B47" s="30" t="s">
        <v>136</v>
      </c>
      <c r="C47" s="31">
        <v>81000</v>
      </c>
      <c r="D47" s="31">
        <v>81000</v>
      </c>
      <c r="E47" s="31">
        <f>D47</f>
        <v>81000</v>
      </c>
      <c r="F47" s="33">
        <f t="shared" si="0"/>
        <v>1</v>
      </c>
    </row>
    <row r="48" spans="1:6" ht="12.75">
      <c r="A48" s="29" t="s">
        <v>142</v>
      </c>
      <c r="B48" s="30" t="s">
        <v>143</v>
      </c>
      <c r="C48" s="31">
        <f>C49</f>
        <v>520000</v>
      </c>
      <c r="D48" s="31">
        <f>D49</f>
        <v>217130</v>
      </c>
      <c r="E48" s="31">
        <f>E49</f>
        <v>236869.09090909088</v>
      </c>
      <c r="F48" s="33">
        <f t="shared" si="0"/>
        <v>0.4175576923076923</v>
      </c>
    </row>
    <row r="49" spans="1:6" ht="12.75">
      <c r="A49" s="29" t="s">
        <v>144</v>
      </c>
      <c r="B49" s="30" t="s">
        <v>145</v>
      </c>
      <c r="C49" s="31">
        <v>520000</v>
      </c>
      <c r="D49" s="31">
        <v>217130</v>
      </c>
      <c r="E49" s="31">
        <f>D49/11*12</f>
        <v>236869.09090909088</v>
      </c>
      <c r="F49" s="33">
        <f t="shared" si="0"/>
        <v>0.4175576923076923</v>
      </c>
    </row>
    <row r="50" spans="1:6" ht="25.5">
      <c r="A50" s="29" t="s">
        <v>158</v>
      </c>
      <c r="B50" s="30" t="s">
        <v>122</v>
      </c>
      <c r="C50" s="31">
        <f aca="true" t="shared" si="3" ref="C50:E53">C51</f>
        <v>93000</v>
      </c>
      <c r="D50" s="31">
        <f t="shared" si="3"/>
        <v>0</v>
      </c>
      <c r="E50" s="31">
        <f t="shared" si="3"/>
        <v>93000</v>
      </c>
      <c r="F50" s="33">
        <f t="shared" si="0"/>
        <v>0</v>
      </c>
    </row>
    <row r="51" spans="1:6" ht="12.75">
      <c r="A51" s="29" t="s">
        <v>159</v>
      </c>
      <c r="B51" s="30" t="s">
        <v>160</v>
      </c>
      <c r="C51" s="31">
        <f t="shared" si="3"/>
        <v>93000</v>
      </c>
      <c r="D51" s="31">
        <f t="shared" si="3"/>
        <v>0</v>
      </c>
      <c r="E51" s="31">
        <f t="shared" si="3"/>
        <v>93000</v>
      </c>
      <c r="F51" s="33">
        <f t="shared" si="0"/>
        <v>0</v>
      </c>
    </row>
    <row r="52" spans="1:6" ht="12.75">
      <c r="A52" s="29" t="s">
        <v>133</v>
      </c>
      <c r="B52" s="30" t="s">
        <v>134</v>
      </c>
      <c r="C52" s="31">
        <f t="shared" si="3"/>
        <v>93000</v>
      </c>
      <c r="D52" s="31">
        <f t="shared" si="3"/>
        <v>0</v>
      </c>
      <c r="E52" s="31">
        <f t="shared" si="3"/>
        <v>93000</v>
      </c>
      <c r="F52" s="33">
        <f t="shared" si="0"/>
        <v>0</v>
      </c>
    </row>
    <row r="53" spans="1:6" ht="12.75">
      <c r="A53" s="29" t="s">
        <v>142</v>
      </c>
      <c r="B53" s="30" t="s">
        <v>143</v>
      </c>
      <c r="C53" s="31">
        <f t="shared" si="3"/>
        <v>93000</v>
      </c>
      <c r="D53" s="31">
        <f t="shared" si="3"/>
        <v>0</v>
      </c>
      <c r="E53" s="31">
        <f t="shared" si="3"/>
        <v>93000</v>
      </c>
      <c r="F53" s="33">
        <f t="shared" si="0"/>
        <v>0</v>
      </c>
    </row>
    <row r="54" spans="1:6" ht="12.75">
      <c r="A54" s="29" t="s">
        <v>144</v>
      </c>
      <c r="B54" s="30" t="s">
        <v>145</v>
      </c>
      <c r="C54" s="31">
        <v>93000</v>
      </c>
      <c r="D54" s="31">
        <v>0</v>
      </c>
      <c r="E54" s="31">
        <f>C54</f>
        <v>93000</v>
      </c>
      <c r="F54" s="33">
        <f t="shared" si="0"/>
        <v>0</v>
      </c>
    </row>
    <row r="55" spans="1:6" ht="12.75">
      <c r="A55" s="29" t="s">
        <v>196</v>
      </c>
      <c r="B55" s="30" t="s">
        <v>162</v>
      </c>
      <c r="C55" s="31">
        <f>C56+C60+C69+C76</f>
        <v>33925000</v>
      </c>
      <c r="D55" s="31">
        <f>D56+D60+D69+D76</f>
        <v>20193302</v>
      </c>
      <c r="E55" s="31">
        <f>E56+E60+E69+E76</f>
        <v>22538201.81818182</v>
      </c>
      <c r="F55" s="33">
        <f t="shared" si="0"/>
        <v>0.5952336624907885</v>
      </c>
    </row>
    <row r="56" spans="1:6" ht="12.75">
      <c r="A56" s="29" t="s">
        <v>163</v>
      </c>
      <c r="B56" s="30" t="s">
        <v>164</v>
      </c>
      <c r="C56" s="31">
        <f aca="true" t="shared" si="4" ref="C56:D58">C57</f>
        <v>425000</v>
      </c>
      <c r="D56" s="31">
        <f t="shared" si="4"/>
        <v>337603</v>
      </c>
      <c r="E56" s="31">
        <f>E57</f>
        <v>368294.1818181818</v>
      </c>
      <c r="F56" s="33">
        <f t="shared" si="0"/>
        <v>0.79436</v>
      </c>
    </row>
    <row r="57" spans="1:6" ht="12.75">
      <c r="A57" s="29" t="s">
        <v>133</v>
      </c>
      <c r="B57" s="30" t="s">
        <v>134</v>
      </c>
      <c r="C57" s="31">
        <f t="shared" si="4"/>
        <v>425000</v>
      </c>
      <c r="D57" s="31">
        <f t="shared" si="4"/>
        <v>337603</v>
      </c>
      <c r="E57" s="31">
        <f>E58</f>
        <v>368294.1818181818</v>
      </c>
      <c r="F57" s="33">
        <f t="shared" si="0"/>
        <v>0.79436</v>
      </c>
    </row>
    <row r="58" spans="1:6" ht="12.75">
      <c r="A58" s="29" t="s">
        <v>142</v>
      </c>
      <c r="B58" s="30" t="s">
        <v>143</v>
      </c>
      <c r="C58" s="31">
        <f t="shared" si="4"/>
        <v>425000</v>
      </c>
      <c r="D58" s="31">
        <f t="shared" si="4"/>
        <v>337603</v>
      </c>
      <c r="E58" s="31">
        <f>E59</f>
        <v>368294.1818181818</v>
      </c>
      <c r="F58" s="33">
        <f t="shared" si="0"/>
        <v>0.79436</v>
      </c>
    </row>
    <row r="59" spans="1:6" ht="12.75">
      <c r="A59" s="29" t="s">
        <v>144</v>
      </c>
      <c r="B59" s="30" t="s">
        <v>145</v>
      </c>
      <c r="C59" s="31">
        <v>425000</v>
      </c>
      <c r="D59" s="31">
        <f>286012+51591</f>
        <v>337603</v>
      </c>
      <c r="E59" s="31">
        <f>D59/11*12</f>
        <v>368294.1818181818</v>
      </c>
      <c r="F59" s="33">
        <f t="shared" si="0"/>
        <v>0.79436</v>
      </c>
    </row>
    <row r="60" spans="1:6" ht="12.75">
      <c r="A60" s="29" t="s">
        <v>165</v>
      </c>
      <c r="B60" s="30" t="s">
        <v>166</v>
      </c>
      <c r="C60" s="31">
        <f>C61</f>
        <v>24808000</v>
      </c>
      <c r="D60" s="31">
        <f>D61</f>
        <v>16783180</v>
      </c>
      <c r="E60" s="31">
        <f>E61</f>
        <v>18876250.545454543</v>
      </c>
      <c r="F60" s="33">
        <f t="shared" si="0"/>
        <v>0.6765228958400515</v>
      </c>
    </row>
    <row r="61" spans="1:6" ht="12.75">
      <c r="A61" s="29" t="s">
        <v>133</v>
      </c>
      <c r="B61" s="30" t="s">
        <v>134</v>
      </c>
      <c r="C61" s="31">
        <f>C62+C63+C64+C66</f>
        <v>24808000</v>
      </c>
      <c r="D61" s="31">
        <f>D62+D63+D64+D66</f>
        <v>16783180</v>
      </c>
      <c r="E61" s="31">
        <f>E62+E63+E64+E66</f>
        <v>18876250.545454543</v>
      </c>
      <c r="F61" s="33">
        <f t="shared" si="0"/>
        <v>0.6765228958400515</v>
      </c>
    </row>
    <row r="62" spans="1:6" ht="12.75">
      <c r="A62" s="29" t="s">
        <v>135</v>
      </c>
      <c r="B62" s="30" t="s">
        <v>136</v>
      </c>
      <c r="C62" s="31">
        <v>4755000</v>
      </c>
      <c r="D62" s="31">
        <v>677000</v>
      </c>
      <c r="E62" s="31">
        <f>D62/11*12</f>
        <v>738545.4545454546</v>
      </c>
      <c r="F62" s="33">
        <f t="shared" si="0"/>
        <v>0.14237644584647738</v>
      </c>
    </row>
    <row r="63" spans="1:6" ht="25.5">
      <c r="A63" s="29" t="s">
        <v>140</v>
      </c>
      <c r="B63" s="30" t="s">
        <v>141</v>
      </c>
      <c r="C63" s="31">
        <v>19490000</v>
      </c>
      <c r="D63" s="31">
        <v>16153776</v>
      </c>
      <c r="E63" s="31">
        <f>D63/11*12</f>
        <v>17622301.09090909</v>
      </c>
      <c r="F63" s="33">
        <f t="shared" si="0"/>
        <v>0.8288238070805541</v>
      </c>
    </row>
    <row r="64" spans="1:6" ht="12.75">
      <c r="A64" s="29" t="s">
        <v>142</v>
      </c>
      <c r="B64" s="30" t="s">
        <v>143</v>
      </c>
      <c r="C64" s="31">
        <f>C65</f>
        <v>563000</v>
      </c>
      <c r="D64" s="31">
        <f>D65</f>
        <v>0</v>
      </c>
      <c r="E64" s="31">
        <f>E65</f>
        <v>563000</v>
      </c>
      <c r="F64" s="33">
        <f t="shared" si="0"/>
        <v>0</v>
      </c>
    </row>
    <row r="65" spans="1:6" ht="12.75">
      <c r="A65" s="29" t="s">
        <v>144</v>
      </c>
      <c r="B65" s="30" t="s">
        <v>145</v>
      </c>
      <c r="C65" s="31">
        <v>563000</v>
      </c>
      <c r="D65" s="31">
        <v>0</v>
      </c>
      <c r="E65" s="31">
        <f>C65</f>
        <v>563000</v>
      </c>
      <c r="F65" s="33">
        <f t="shared" si="0"/>
        <v>0</v>
      </c>
    </row>
    <row r="66" spans="1:6" ht="25.5">
      <c r="A66" s="29" t="s">
        <v>146</v>
      </c>
      <c r="B66" s="30" t="s">
        <v>147</v>
      </c>
      <c r="C66" s="31">
        <f aca="true" t="shared" si="5" ref="C66:E67">C67</f>
        <v>0</v>
      </c>
      <c r="D66" s="31">
        <f t="shared" si="5"/>
        <v>-47596</v>
      </c>
      <c r="E66" s="31">
        <f t="shared" si="5"/>
        <v>-47596</v>
      </c>
      <c r="F66" s="33"/>
    </row>
    <row r="67" spans="1:6" ht="12.75">
      <c r="A67" s="29" t="s">
        <v>148</v>
      </c>
      <c r="B67" s="30" t="s">
        <v>149</v>
      </c>
      <c r="C67" s="31">
        <f t="shared" si="5"/>
        <v>0</v>
      </c>
      <c r="D67" s="31">
        <f t="shared" si="5"/>
        <v>-47596</v>
      </c>
      <c r="E67" s="31">
        <f t="shared" si="5"/>
        <v>-47596</v>
      </c>
      <c r="F67" s="33"/>
    </row>
    <row r="68" spans="1:6" ht="25.5">
      <c r="A68" s="29" t="s">
        <v>150</v>
      </c>
      <c r="B68" s="30" t="s">
        <v>151</v>
      </c>
      <c r="C68" s="31">
        <v>0</v>
      </c>
      <c r="D68" s="31">
        <v>-47596</v>
      </c>
      <c r="E68" s="31">
        <v>-47596</v>
      </c>
      <c r="F68" s="33"/>
    </row>
    <row r="69" spans="1:6" ht="12.75">
      <c r="A69" s="29" t="s">
        <v>167</v>
      </c>
      <c r="B69" s="30" t="s">
        <v>168</v>
      </c>
      <c r="C69" s="31">
        <f>C70</f>
        <v>4721000</v>
      </c>
      <c r="D69" s="31">
        <f>D70</f>
        <v>1966478</v>
      </c>
      <c r="E69" s="31">
        <f>E70</f>
        <v>2136157.8181818184</v>
      </c>
      <c r="F69" s="33">
        <f t="shared" si="0"/>
        <v>0.41653844524465156</v>
      </c>
    </row>
    <row r="70" spans="1:6" ht="12.75">
      <c r="A70" s="29" t="s">
        <v>133</v>
      </c>
      <c r="B70" s="30" t="s">
        <v>134</v>
      </c>
      <c r="C70" s="31">
        <f>C71+C72+C73</f>
        <v>4721000</v>
      </c>
      <c r="D70" s="31">
        <f>D71+D72+D73</f>
        <v>1966478</v>
      </c>
      <c r="E70" s="31">
        <f>E71+E72+E73</f>
        <v>2136157.8181818184</v>
      </c>
      <c r="F70" s="33">
        <f t="shared" si="0"/>
        <v>0.41653844524465156</v>
      </c>
    </row>
    <row r="71" spans="1:6" ht="12.75">
      <c r="A71" s="29" t="s">
        <v>135</v>
      </c>
      <c r="B71" s="30" t="s">
        <v>136</v>
      </c>
      <c r="C71" s="31">
        <v>1989000</v>
      </c>
      <c r="D71" s="31">
        <v>1702000</v>
      </c>
      <c r="E71" s="31">
        <f>D71/11*12</f>
        <v>1856727.272727273</v>
      </c>
      <c r="F71" s="33">
        <f t="shared" si="0"/>
        <v>0.8557063851181498</v>
      </c>
    </row>
    <row r="72" spans="1:6" ht="25.5">
      <c r="A72" s="29" t="s">
        <v>140</v>
      </c>
      <c r="B72" s="30" t="s">
        <v>141</v>
      </c>
      <c r="C72" s="31">
        <v>1283000</v>
      </c>
      <c r="D72" s="31">
        <v>913</v>
      </c>
      <c r="E72" s="31">
        <f>D72/11*12</f>
        <v>996</v>
      </c>
      <c r="F72" s="33">
        <f t="shared" si="0"/>
        <v>0.0007116134060795011</v>
      </c>
    </row>
    <row r="73" spans="1:6" ht="12.75">
      <c r="A73" s="29" t="s">
        <v>142</v>
      </c>
      <c r="B73" s="30" t="s">
        <v>143</v>
      </c>
      <c r="C73" s="31">
        <f>C74+C75</f>
        <v>1449000</v>
      </c>
      <c r="D73" s="31">
        <f>D74+D75</f>
        <v>263565</v>
      </c>
      <c r="E73" s="31">
        <f>E74+E75</f>
        <v>278434.5454545454</v>
      </c>
      <c r="F73" s="33">
        <f t="shared" si="0"/>
        <v>0.1818944099378882</v>
      </c>
    </row>
    <row r="74" spans="1:6" ht="12.75">
      <c r="A74" s="29" t="s">
        <v>144</v>
      </c>
      <c r="B74" s="30" t="s">
        <v>145</v>
      </c>
      <c r="C74" s="31">
        <v>1349000</v>
      </c>
      <c r="D74" s="31">
        <v>163565</v>
      </c>
      <c r="E74" s="31">
        <f>D74/11*12</f>
        <v>178434.54545454544</v>
      </c>
      <c r="F74" s="33">
        <f t="shared" si="0"/>
        <v>0.12124907338769458</v>
      </c>
    </row>
    <row r="75" spans="1:6" ht="12.75">
      <c r="A75" s="29" t="s">
        <v>202</v>
      </c>
      <c r="B75" s="30" t="s">
        <v>203</v>
      </c>
      <c r="C75" s="31">
        <v>100000</v>
      </c>
      <c r="D75" s="31">
        <v>100000</v>
      </c>
      <c r="E75" s="31">
        <f>D75</f>
        <v>100000</v>
      </c>
      <c r="F75" s="33">
        <f aca="true" t="shared" si="6" ref="F75:F100">D75/C75</f>
        <v>1</v>
      </c>
    </row>
    <row r="76" spans="1:6" ht="25.5">
      <c r="A76" s="29" t="s">
        <v>187</v>
      </c>
      <c r="B76" s="30" t="s">
        <v>169</v>
      </c>
      <c r="C76" s="31">
        <f>C77</f>
        <v>3971000</v>
      </c>
      <c r="D76" s="31">
        <f>D77</f>
        <v>1106041</v>
      </c>
      <c r="E76" s="31">
        <f>E77</f>
        <v>1157499.2727272727</v>
      </c>
      <c r="F76" s="33">
        <f t="shared" si="6"/>
        <v>0.2785295895240494</v>
      </c>
    </row>
    <row r="77" spans="1:6" ht="12.75">
      <c r="A77" s="29" t="s">
        <v>133</v>
      </c>
      <c r="B77" s="30" t="s">
        <v>134</v>
      </c>
      <c r="C77" s="31">
        <f>C78+C79</f>
        <v>3971000</v>
      </c>
      <c r="D77" s="31">
        <f>D78+D79</f>
        <v>1106041</v>
      </c>
      <c r="E77" s="31">
        <f>E78+E79</f>
        <v>1157499.2727272727</v>
      </c>
      <c r="F77" s="33">
        <f t="shared" si="6"/>
        <v>0.2785295895240494</v>
      </c>
    </row>
    <row r="78" spans="1:6" ht="12.75">
      <c r="A78" s="29" t="s">
        <v>135</v>
      </c>
      <c r="B78" s="30" t="s">
        <v>136</v>
      </c>
      <c r="C78" s="31">
        <v>540000</v>
      </c>
      <c r="D78" s="31">
        <v>540000</v>
      </c>
      <c r="E78" s="31">
        <f>D78</f>
        <v>540000</v>
      </c>
      <c r="F78" s="33">
        <f t="shared" si="6"/>
        <v>1</v>
      </c>
    </row>
    <row r="79" spans="1:6" ht="12.75">
      <c r="A79" s="29" t="s">
        <v>142</v>
      </c>
      <c r="B79" s="30" t="s">
        <v>143</v>
      </c>
      <c r="C79" s="31">
        <f>C80</f>
        <v>3431000</v>
      </c>
      <c r="D79" s="31">
        <f>D80</f>
        <v>566041</v>
      </c>
      <c r="E79" s="31">
        <f>E80</f>
        <v>617499.2727272727</v>
      </c>
      <c r="F79" s="33">
        <f t="shared" si="6"/>
        <v>0.16497843194403963</v>
      </c>
    </row>
    <row r="80" spans="1:6" ht="12.75">
      <c r="A80" s="29" t="s">
        <v>144</v>
      </c>
      <c r="B80" s="30" t="s">
        <v>145</v>
      </c>
      <c r="C80" s="31">
        <v>3431000</v>
      </c>
      <c r="D80" s="31">
        <v>566041</v>
      </c>
      <c r="E80" s="31">
        <f>D80/11*12</f>
        <v>617499.2727272727</v>
      </c>
      <c r="F80" s="33">
        <f t="shared" si="6"/>
        <v>0.16497843194403963</v>
      </c>
    </row>
    <row r="81" spans="1:6" ht="25.5">
      <c r="A81" s="29" t="s">
        <v>170</v>
      </c>
      <c r="B81" s="30" t="s">
        <v>171</v>
      </c>
      <c r="C81" s="31">
        <f>C82+C85</f>
        <v>4119000</v>
      </c>
      <c r="D81" s="31">
        <f>D82+D85</f>
        <v>223636</v>
      </c>
      <c r="E81" s="31">
        <f>E82+E85</f>
        <v>687242.8181818181</v>
      </c>
      <c r="F81" s="33">
        <f t="shared" si="6"/>
        <v>0.054293760621510076</v>
      </c>
    </row>
    <row r="82" spans="1:6" ht="12.75">
      <c r="A82" s="29" t="s">
        <v>172</v>
      </c>
      <c r="B82" s="30" t="s">
        <v>173</v>
      </c>
      <c r="C82" s="31">
        <f aca="true" t="shared" si="7" ref="C82:E83">C83</f>
        <v>440000</v>
      </c>
      <c r="D82" s="31">
        <f t="shared" si="7"/>
        <v>0</v>
      </c>
      <c r="E82" s="31">
        <f t="shared" si="7"/>
        <v>440000</v>
      </c>
      <c r="F82" s="33">
        <f t="shared" si="6"/>
        <v>0</v>
      </c>
    </row>
    <row r="83" spans="1:6" ht="12.75">
      <c r="A83" s="29" t="s">
        <v>133</v>
      </c>
      <c r="B83" s="30" t="s">
        <v>134</v>
      </c>
      <c r="C83" s="31">
        <f t="shared" si="7"/>
        <v>440000</v>
      </c>
      <c r="D83" s="31">
        <f t="shared" si="7"/>
        <v>0</v>
      </c>
      <c r="E83" s="31">
        <f t="shared" si="7"/>
        <v>440000</v>
      </c>
      <c r="F83" s="33">
        <f t="shared" si="6"/>
        <v>0</v>
      </c>
    </row>
    <row r="84" spans="1:6" ht="12.75">
      <c r="A84" s="29" t="s">
        <v>138</v>
      </c>
      <c r="B84" s="30" t="s">
        <v>139</v>
      </c>
      <c r="C84" s="31">
        <v>440000</v>
      </c>
      <c r="D84" s="31">
        <v>0</v>
      </c>
      <c r="E84" s="31">
        <f>C84</f>
        <v>440000</v>
      </c>
      <c r="F84" s="33">
        <f t="shared" si="6"/>
        <v>0</v>
      </c>
    </row>
    <row r="85" spans="1:6" ht="12.75">
      <c r="A85" s="29" t="s">
        <v>174</v>
      </c>
      <c r="B85" s="30" t="s">
        <v>175</v>
      </c>
      <c r="C85" s="31">
        <f>C86</f>
        <v>3679000</v>
      </c>
      <c r="D85" s="31">
        <f>D86</f>
        <v>223636</v>
      </c>
      <c r="E85" s="31">
        <f>E86</f>
        <v>247242.81818181818</v>
      </c>
      <c r="F85" s="33">
        <f t="shared" si="6"/>
        <v>0.0607871704267464</v>
      </c>
    </row>
    <row r="86" spans="1:6" ht="12.75">
      <c r="A86" s="29" t="s">
        <v>133</v>
      </c>
      <c r="B86" s="30" t="s">
        <v>134</v>
      </c>
      <c r="C86" s="31">
        <f>C87+C88+C90</f>
        <v>3679000</v>
      </c>
      <c r="D86" s="31">
        <f>D87+D88+D90</f>
        <v>223636</v>
      </c>
      <c r="E86" s="31">
        <f>E87+E88+E90</f>
        <v>247242.81818181818</v>
      </c>
      <c r="F86" s="33">
        <f t="shared" si="6"/>
        <v>0.0607871704267464</v>
      </c>
    </row>
    <row r="87" spans="1:6" ht="25.5">
      <c r="A87" s="29" t="s">
        <v>140</v>
      </c>
      <c r="B87" s="30" t="s">
        <v>141</v>
      </c>
      <c r="C87" s="31">
        <v>1934000</v>
      </c>
      <c r="D87" s="31">
        <v>157437</v>
      </c>
      <c r="E87" s="31">
        <f>D87/11*12</f>
        <v>171749.45454545456</v>
      </c>
      <c r="F87" s="33">
        <f t="shared" si="6"/>
        <v>0.08140486039296795</v>
      </c>
    </row>
    <row r="88" spans="1:6" ht="12.75">
      <c r="A88" s="29" t="s">
        <v>142</v>
      </c>
      <c r="B88" s="30" t="s">
        <v>143</v>
      </c>
      <c r="C88" s="31">
        <f>C89</f>
        <v>1745000</v>
      </c>
      <c r="D88" s="31">
        <f>D89</f>
        <v>102238</v>
      </c>
      <c r="E88" s="31">
        <f>E89</f>
        <v>111532.36363636363</v>
      </c>
      <c r="F88" s="33">
        <f t="shared" si="6"/>
        <v>0.058589111747851</v>
      </c>
    </row>
    <row r="89" spans="1:6" ht="12.75">
      <c r="A89" s="29" t="s">
        <v>144</v>
      </c>
      <c r="B89" s="30" t="s">
        <v>145</v>
      </c>
      <c r="C89" s="31">
        <v>1745000</v>
      </c>
      <c r="D89" s="31">
        <v>102238</v>
      </c>
      <c r="E89" s="31">
        <f>D89/11*12</f>
        <v>111532.36363636363</v>
      </c>
      <c r="F89" s="33">
        <f t="shared" si="6"/>
        <v>0.058589111747851</v>
      </c>
    </row>
    <row r="90" spans="1:6" ht="25.5">
      <c r="A90" s="29" t="s">
        <v>146</v>
      </c>
      <c r="B90" s="30" t="s">
        <v>147</v>
      </c>
      <c r="C90" s="31">
        <f aca="true" t="shared" si="8" ref="C90:E91">C91</f>
        <v>0</v>
      </c>
      <c r="D90" s="31">
        <f t="shared" si="8"/>
        <v>-36039</v>
      </c>
      <c r="E90" s="31">
        <f t="shared" si="8"/>
        <v>-36039</v>
      </c>
      <c r="F90" s="33"/>
    </row>
    <row r="91" spans="1:6" ht="12.75">
      <c r="A91" s="29" t="s">
        <v>148</v>
      </c>
      <c r="B91" s="30" t="s">
        <v>149</v>
      </c>
      <c r="C91" s="31">
        <f t="shared" si="8"/>
        <v>0</v>
      </c>
      <c r="D91" s="31">
        <f t="shared" si="8"/>
        <v>-36039</v>
      </c>
      <c r="E91" s="31">
        <f t="shared" si="8"/>
        <v>-36039</v>
      </c>
      <c r="F91" s="33"/>
    </row>
    <row r="92" spans="1:6" ht="25.5">
      <c r="A92" s="29" t="s">
        <v>150</v>
      </c>
      <c r="B92" s="30" t="s">
        <v>151</v>
      </c>
      <c r="C92" s="31">
        <v>0</v>
      </c>
      <c r="D92" s="31">
        <v>-36039</v>
      </c>
      <c r="E92" s="31">
        <f>D92</f>
        <v>-36039</v>
      </c>
      <c r="F92" s="33"/>
    </row>
    <row r="93" spans="1:6" ht="12.75">
      <c r="A93" s="29" t="s">
        <v>176</v>
      </c>
      <c r="B93" s="30" t="s">
        <v>177</v>
      </c>
      <c r="C93" s="31">
        <f aca="true" t="shared" si="9" ref="C93:E94">C94</f>
        <v>54522000</v>
      </c>
      <c r="D93" s="31">
        <f t="shared" si="9"/>
        <v>13599690</v>
      </c>
      <c r="E93" s="31">
        <f t="shared" si="9"/>
        <v>14895002.90909091</v>
      </c>
      <c r="F93" s="33">
        <f t="shared" si="6"/>
        <v>0.2494349070100143</v>
      </c>
    </row>
    <row r="94" spans="1:6" ht="12.75">
      <c r="A94" s="29" t="s">
        <v>197</v>
      </c>
      <c r="B94" s="30" t="s">
        <v>179</v>
      </c>
      <c r="C94" s="31">
        <f t="shared" si="9"/>
        <v>54522000</v>
      </c>
      <c r="D94" s="31">
        <f t="shared" si="9"/>
        <v>13599690</v>
      </c>
      <c r="E94" s="31">
        <f t="shared" si="9"/>
        <v>14895002.90909091</v>
      </c>
      <c r="F94" s="33">
        <f t="shared" si="6"/>
        <v>0.2494349070100143</v>
      </c>
    </row>
    <row r="95" spans="1:6" ht="12.75">
      <c r="A95" s="29" t="s">
        <v>133</v>
      </c>
      <c r="B95" s="30" t="s">
        <v>134</v>
      </c>
      <c r="C95" s="31">
        <f>C97+C98+C99+C101+C96</f>
        <v>54522000</v>
      </c>
      <c r="D95" s="31">
        <f>D97+D98+D99+D101+D96</f>
        <v>13599690</v>
      </c>
      <c r="E95" s="31">
        <f>E97+E98+E99+E101+E96</f>
        <v>14895002.90909091</v>
      </c>
      <c r="F95" s="33">
        <f t="shared" si="6"/>
        <v>0.2494349070100143</v>
      </c>
    </row>
    <row r="96" spans="1:6" ht="12.75">
      <c r="A96" s="29" t="s">
        <v>135</v>
      </c>
      <c r="B96" s="30" t="s">
        <v>136</v>
      </c>
      <c r="C96" s="31">
        <v>4320000</v>
      </c>
      <c r="D96" s="31">
        <v>4151000</v>
      </c>
      <c r="E96" s="31">
        <f>D96/11*12</f>
        <v>4528363.636363637</v>
      </c>
      <c r="F96" s="33">
        <f t="shared" si="6"/>
        <v>0.9608796296296296</v>
      </c>
    </row>
    <row r="97" spans="1:6" ht="12.75">
      <c r="A97" s="29" t="s">
        <v>138</v>
      </c>
      <c r="B97" s="30" t="s">
        <v>139</v>
      </c>
      <c r="C97" s="31">
        <v>5357000</v>
      </c>
      <c r="D97" s="31">
        <v>1027212</v>
      </c>
      <c r="E97" s="31">
        <f>D97/11*12</f>
        <v>1120594.9090909092</v>
      </c>
      <c r="F97" s="33">
        <f t="shared" si="6"/>
        <v>0.19175135336942317</v>
      </c>
    </row>
    <row r="98" spans="1:6" ht="25.5">
      <c r="A98" s="29" t="s">
        <v>140</v>
      </c>
      <c r="B98" s="30" t="s">
        <v>141</v>
      </c>
      <c r="C98" s="31">
        <v>4846000</v>
      </c>
      <c r="D98" s="31">
        <v>407838</v>
      </c>
      <c r="E98" s="31">
        <f>D98/11*12</f>
        <v>444914.18181818177</v>
      </c>
      <c r="F98" s="33">
        <f t="shared" si="6"/>
        <v>0.08415971935617003</v>
      </c>
    </row>
    <row r="99" spans="1:6" ht="12.75">
      <c r="A99" s="29" t="s">
        <v>142</v>
      </c>
      <c r="B99" s="30" t="s">
        <v>143</v>
      </c>
      <c r="C99" s="31">
        <f>C100</f>
        <v>39999000</v>
      </c>
      <c r="D99" s="31">
        <f>D100</f>
        <v>8662392</v>
      </c>
      <c r="E99" s="31">
        <f>E100</f>
        <v>9449882.181818182</v>
      </c>
      <c r="F99" s="33">
        <f t="shared" si="6"/>
        <v>0.21656521413035326</v>
      </c>
    </row>
    <row r="100" spans="1:6" ht="12.75">
      <c r="A100" s="29" t="s">
        <v>144</v>
      </c>
      <c r="B100" s="30" t="s">
        <v>145</v>
      </c>
      <c r="C100" s="31">
        <v>39999000</v>
      </c>
      <c r="D100" s="31">
        <v>8662392</v>
      </c>
      <c r="E100" s="31">
        <f>D100/11*12</f>
        <v>9449882.181818182</v>
      </c>
      <c r="F100" s="33">
        <f t="shared" si="6"/>
        <v>0.21656521413035326</v>
      </c>
    </row>
    <row r="101" spans="1:6" ht="25.5">
      <c r="A101" s="29" t="s">
        <v>146</v>
      </c>
      <c r="B101" s="30" t="s">
        <v>147</v>
      </c>
      <c r="C101" s="31">
        <f aca="true" t="shared" si="10" ref="C101:E102">C102</f>
        <v>0</v>
      </c>
      <c r="D101" s="31">
        <f t="shared" si="10"/>
        <v>-648752</v>
      </c>
      <c r="E101" s="31">
        <f t="shared" si="10"/>
        <v>-648752</v>
      </c>
      <c r="F101" s="33"/>
    </row>
    <row r="102" spans="1:6" s="38" customFormat="1" ht="12.75">
      <c r="A102" s="29" t="s">
        <v>148</v>
      </c>
      <c r="B102" s="36" t="s">
        <v>149</v>
      </c>
      <c r="C102" s="37">
        <f t="shared" si="10"/>
        <v>0</v>
      </c>
      <c r="D102" s="37">
        <f t="shared" si="10"/>
        <v>-648752</v>
      </c>
      <c r="E102" s="37">
        <f t="shared" si="10"/>
        <v>-648752</v>
      </c>
      <c r="F102" s="33"/>
    </row>
    <row r="103" spans="1:6" ht="25.5">
      <c r="A103" s="29" t="s">
        <v>150</v>
      </c>
      <c r="B103" s="30" t="s">
        <v>151</v>
      </c>
      <c r="C103" s="31">
        <v>0</v>
      </c>
      <c r="D103" s="31">
        <v>-648752</v>
      </c>
      <c r="E103" s="31">
        <f>D103</f>
        <v>-648752</v>
      </c>
      <c r="F103" s="33"/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31496062992125984" footer="0.31496062992125984"/>
  <pageSetup firstPageNumber="1" useFirstPageNumber="1" horizontalDpi="600" verticalDpi="600" orientation="landscape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Delia</cp:lastModifiedBy>
  <cp:lastPrinted>2015-12-08T11:53:29Z</cp:lastPrinted>
  <dcterms:created xsi:type="dcterms:W3CDTF">2006-04-26T09:34:16Z</dcterms:created>
  <dcterms:modified xsi:type="dcterms:W3CDTF">2015-12-10T11:17:18Z</dcterms:modified>
  <cp:category/>
  <cp:version/>
  <cp:contentType/>
  <cp:contentStatus/>
</cp:coreProperties>
</file>