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'multi'!$A$3:$AD$3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<sst xmlns="http://schemas.openxmlformats.org/spreadsheetml/2006/main" count="147" uniqueCount="88">
  <si>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</si>
  <si>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</si>
  <si>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</si>
  <si>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</si>
  <si>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</si>
  <si>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</si>
  <si>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</si>
  <si>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</si>
  <si>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</si>
  <si>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</si>
  <si>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</si>
  <si>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</si>
  <si>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</si>
  <si>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</si>
  <si>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</si>
  <si>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</si>
  <si>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</si>
  <si>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</si>
  <si>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</si>
  <si>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</si>
  <si>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</si>
  <si>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</si>
  <si>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</si>
  <si>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</si>
  <si>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</si>
  <si>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</si>
  <si>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</si>
  <si>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</si>
  <si>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</si>
  <si>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</si>
  <si>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</si>
  <si>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</si>
  <si>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</si>
  <si>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</si>
  <si>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</si>
  <si>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</si>
  <si>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</si>
  <si>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  PT</t>
  </si>
  <si>
    <t>Achiziție teren pentru construire sediu Serviciu de Întreținere Drumuri Județene</t>
  </si>
  <si>
    <t>Amenajare Sediu Serviciu de Întreținere Drumuri Județene(inclusiv taxe și avize)- actualizare SF</t>
  </si>
  <si>
    <t>Domeniu schiabil în munții Gurgiului - SF</t>
  </si>
  <si>
    <t>Cadastrul drumurilor</t>
  </si>
  <si>
    <t>Gestiunea traficului rutier</t>
  </si>
  <si>
    <t>Întreţinere drumuri pietruite</t>
  </si>
  <si>
    <t>Recalibrare șanțuri în localitatea Daneș</t>
  </si>
  <si>
    <t>Recalibrare șanțuri în localitatea Aluniș</t>
  </si>
  <si>
    <t>Amenajare șanț și acostament în localitatea Gănești</t>
  </si>
  <si>
    <t>Reparații carosabil și podeț pe DJ134, la km 27+100-27+150 , județul Mureș</t>
  </si>
  <si>
    <t>Reparații carosabil pe DJ153G, km 6+720-6+840, județul Mureș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</si>
  <si>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</si>
  <si>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</si>
  <si>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</si>
  <si>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 tronson de drum judeţean DJ 135 Tg. Mureş-Sărăţeni- lim. Jud. Harghita - DALI (intravilan și extravilan)</t>
  </si>
  <si>
    <t xml:space="preserve">Reabilitare DJ 153 A - DJ153 traseu Ernei - Eremitu - Sovata - DALI </t>
  </si>
  <si>
    <t>Modernizarea DJ 152A, DJ 151A şi DJ 151, Tg. Mureş (DN 15E)- Band - Şăulia-Sărmaşu - lim. jud. Bistriţa Năsăud, jud. Mureş -Faza DALI</t>
  </si>
  <si>
    <t>Reabilitarea unui tronson de drum județean  DJ143 Daneș-Criș-limită județ Sibiu- faza DALI</t>
  </si>
  <si>
    <t>Modernizarea unui tronson de drum județean  DJ135A Viforoasa-Neaua-Miercurea Nirajului-Hodoșa - int.DJ153- faza DALI</t>
  </si>
  <si>
    <t>Reabilitarea unui tronson de drum județean  DJ134 Fîntînele-Vețca-limita județ Harghita - faza DALI</t>
  </si>
  <si>
    <t>Pistă pentru bicicliști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</si>
  <si>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</si>
  <si>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</si>
  <si>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Sens giratoriu Band amplasament DJ152A km 18+000, Comuna Band, judeţul Mureş" - actualizare SF</t>
  </si>
  <si>
    <t>Lărgirea unui tronson de drum judeţean DJ154E Reghin (DN15) - Solovăstru - Jabeniţa - Adrian - Gurghiu (DJ153C), Judeţul Mureş" - faza PT</t>
  </si>
  <si>
    <t>Refacere pod lemn pe DJ135, km 43+500 parţial distrus situat pe raza comunei Sărăţeni (HGR nr. 514/2018) (DALI+PT+Execuție+avize+taxe)+verificator+diriginte</t>
  </si>
  <si>
    <t>Diriginți de șantier</t>
  </si>
  <si>
    <t>”Reparații și amenajari interioare imobil str.Primariei nr.2” - Servicii de proiectare-faza PT +asistenta tehnica din partea proiectantului+taxe și avize+executie+dirigintie de santier</t>
  </si>
  <si>
    <t>Reparații corp B și D la Palatul Apollo</t>
  </si>
  <si>
    <t>Reparații curente la demisolul clădirii și a grupurilor sanitare la Centrul Militar Județean Mureș proiectare + execuție</t>
  </si>
  <si>
    <t>Reparații la imobil str. Plutelor nr.2 ”Centru de perfectionare pentru personalul din Administratia publica” -PT+asistenta tehnica din partea proiectantului +taxe + execuție + dirigenție</t>
  </si>
  <si>
    <t>Consolidarea capacității de gestionare a crizei sanitare COVID-19 în Spitalul Clinic Județean Mureș</t>
  </si>
  <si>
    <t>Tractoare cu cositor</t>
  </si>
  <si>
    <t>DGASPC IALOMIŢA</t>
  </si>
  <si>
    <t>VIP – PLUS „Voluntariat –
Inițiative – Profesionalism pentru calitate în serviciile de zi destinate copiilor din
comunitățile vulnerabile - cheltuieli partener DGASPC MUREŞ</t>
  </si>
  <si>
    <t>Dotarea centrelor rezidențiale publice din județul Mureș cu echipamente de protecție pentru creșterea capacității de gestionare a crizei sanitare COVID-19  - cheltuieli lider (Judeţul Mureş - CJ Mureş)</t>
  </si>
  <si>
    <t>Dotarea centrelor rezidențiale publice din județul Mureș cu echipamente de protecție pentru creșterea capacității de gestionare a crizei sanitare COVID-19  - cheltuieli membru 1 (DGASPC)</t>
  </si>
  <si>
    <t>Dotarea centrelor rezidențiale publice din județul Mureș cu echipamente de protecție pentru creșterea capacității de gestionare a crizei sanitare COVID-19 - cheltuieli membru 2 (CIA Sighişoara)</t>
  </si>
  <si>
    <t>Dotarea centrelor rezidențiale publice din județul Mureș cu echipamente de protecție pentru creșterea capacității de gestionare a crizei sanitare COVID-19 - cheltuieli membru 3 (CIA Lunca Mureşului)</t>
  </si>
  <si>
    <t>Dotarea centrelor rezidențiale publice din județul Mureș cu echipamente de protecție pentru creșterea capacității de gestionare a crizei sanitare COVID-19 - cheltuieli membru 4 (CIA Reghin)</t>
  </si>
  <si>
    <t>Dotarea centrelor rezidențiale publice din județul Mureș cu echipamente de protecție pentru creșterea capacității de gestionare a crizei sanitare COVID-19 - cheltuieli membru 5 (CRRN Călugăreni)</t>
  </si>
  <si>
    <t>Dotarea centrelor rezidențiale publice din județul Mureș cu echipamente de protecție pentru creșterea capacității de gestionare a crizei sanitare COVID-19 - cheltuieli membru 6 (CAR Reghin)</t>
  </si>
  <si>
    <t>Dotarea centrelor rezidențiale publice din județul Mureș cu echipamente de protecție pentru creșterea capacității de gestionare a crizei sanitare COVID-19 - cheltuieli membru 7 (UM Căpuşu de Câmpie)</t>
  </si>
  <si>
    <t>Dotarea centrelor rezidențiale publice din județul Mureș cu echipamente de protecție pentru creșterea capacității de gestionare a crizei sanitare COVID-19 - cheltuieli membru 8 (CRRN Brâncoveneşti)</t>
  </si>
  <si>
    <t>Dotarea centrelor rezidențiale publice din județul Mureș cu echipamente de protecție pentru creșterea capacității de gestionare a crizei sanitare COVID-19 - cheltuieli membru 9 (CPV Ideciu de Jos)</t>
  </si>
  <si>
    <t>Dotarea centrelor rezidențiale publice din județul Mureș cu echipamente de protecție pentru creșterea capacității de gestionare a crizei sanitare COVID-19 - cheltuieli membru 10 (CIA Glodeni)</t>
  </si>
  <si>
    <t>Spitalul Clinic Judeţean Mureş</t>
  </si>
  <si>
    <t>Consolidarea capacității sistemului medical public de gestionare a situaţiei de urgenţă cauzată de criza COVID-19</t>
  </si>
  <si>
    <t>Spitalul Municipal "Dr. Gheorghe Marinescu" Târnăveni</t>
  </si>
  <si>
    <t>Schema de ajutor de stat pentru susținerea activității
operatorilor aerieni în contextul crizei economice generate de epidemia de
coronavirus “ Covid 19”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</si>
</sst>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79"/>
  <sheetViews>
    <sheetView tabSelected="1" view="pageLayout" zoomScaleNormal="85" workbookViewId="0" topLeftCell="A1">
      <selection activeCell="O1" sqref="O1:AE16384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30.28125" style="5" customWidth="1"/>
    <col min="4" max="4" width="16.140625" style="5" customWidth="1"/>
    <col min="5" max="5" width="14.7109375" style="5" customWidth="1"/>
    <col min="6" max="6" width="14.28125" style="5" customWidth="1"/>
    <col min="7" max="7" width="14.140625" style="5" customWidth="1"/>
    <col min="8" max="8" width="14.28125" style="5" customWidth="1"/>
    <col min="9" max="9" width="14.00390625" style="5" customWidth="1"/>
    <col min="10" max="11" width="13.421875" style="5" bestFit="1" customWidth="1"/>
    <col min="12" max="12" width="12.00390625" style="5" bestFit="1" customWidth="1"/>
    <col min="13" max="13" width="11.00390625" style="5" bestFit="1" customWidth="1"/>
    <col min="14" max="16384" width="9.140625" style="5" customWidth="1"/>
  </cols>
  <sheetData>
    <row r="1" ht="12.75">
      <c r="M1" s="8" t="s">
        <v>21</v>
      </c>
    </row>
    <row r="2" spans="1:13" ht="96" customHeight="1">
      <c r="A2" s="13" t="s">
        <v>0</v>
      </c>
      <c r="B2" s="14" t="s">
        <v>1</v>
      </c>
      <c r="C2" s="13" t="s">
        <v>2</v>
      </c>
      <c r="D2" s="13" t="s">
        <v>3</v>
      </c>
      <c r="E2" s="13" t="s">
        <v>25</v>
      </c>
      <c r="F2" s="15">
        <v>2020</v>
      </c>
      <c r="G2" s="15" t="s">
        <v>30</v>
      </c>
      <c r="H2" s="15" t="s">
        <v>31</v>
      </c>
      <c r="I2" s="17">
        <v>2021</v>
      </c>
      <c r="J2" s="17">
        <v>2022</v>
      </c>
      <c r="K2" s="17">
        <v>2023</v>
      </c>
      <c r="L2" s="17">
        <v>2024</v>
      </c>
      <c r="M2" s="17">
        <v>2025</v>
      </c>
    </row>
    <row r="3" spans="1:13" ht="18" customHeight="1">
      <c r="A3" s="13"/>
      <c r="B3" s="14"/>
      <c r="C3" s="13"/>
      <c r="D3" s="13"/>
      <c r="E3" s="13"/>
      <c r="F3" s="16"/>
      <c r="G3" s="18"/>
      <c r="H3" s="18"/>
      <c r="I3" s="17"/>
      <c r="J3" s="17" t="s">
        <v>20</v>
      </c>
      <c r="K3" s="17"/>
      <c r="L3" s="17" t="s">
        <v>20</v>
      </c>
      <c r="M3" s="17"/>
    </row>
    <row r="4" spans="1:30" ht="66">
      <c r="A4" s="1">
        <v>1</v>
      </c>
      <c r="B4" s="1">
        <v>51</v>
      </c>
      <c r="C4" s="2" t="s">
        <v>24</v>
      </c>
      <c r="D4" s="3" t="s">
        <v>4</v>
      </c>
      <c r="E4" s="4">
        <v>3019634</v>
      </c>
      <c r="F4" s="4">
        <v>1219000</v>
      </c>
      <c r="G4" s="4"/>
      <c r="H4" s="4">
        <f aca="true" t="shared" si="0" ref="H4:H13">F4+G4</f>
        <v>1219000</v>
      </c>
      <c r="I4" s="4">
        <v>1705196</v>
      </c>
      <c r="J4" s="4"/>
      <c r="K4" s="4"/>
      <c r="L4" s="4"/>
      <c r="M4" s="4"/>
      <c r="O4" s="7"/>
      <c r="X4" s="7"/>
      <c r="Y4" s="7"/>
      <c r="Z4" s="7"/>
      <c r="AA4" s="7"/>
      <c r="AB4" s="7"/>
      <c r="AC4" s="7"/>
      <c r="AD4" s="7"/>
    </row>
    <row r="5" spans="1:30" ht="16.5">
      <c r="A5" s="1">
        <v>2</v>
      </c>
      <c r="B5" s="1">
        <v>51</v>
      </c>
      <c r="C5" s="2" t="s">
        <v>35</v>
      </c>
      <c r="D5" s="3" t="s">
        <v>4</v>
      </c>
      <c r="E5" s="4">
        <v>3060000</v>
      </c>
      <c r="F5" s="4">
        <v>283000</v>
      </c>
      <c r="G5" s="4"/>
      <c r="H5" s="4">
        <f t="shared" si="0"/>
        <v>283000</v>
      </c>
      <c r="I5" s="4">
        <f>2143000+634000</f>
        <v>2777000</v>
      </c>
      <c r="J5" s="4"/>
      <c r="K5" s="4"/>
      <c r="L5" s="4"/>
      <c r="M5" s="4"/>
      <c r="O5" s="7"/>
      <c r="X5" s="7"/>
      <c r="Y5" s="7"/>
      <c r="Z5" s="7"/>
      <c r="AA5" s="7"/>
      <c r="AB5" s="7"/>
      <c r="AC5" s="7"/>
      <c r="AD5" s="7"/>
    </row>
    <row r="6" spans="1:30" ht="82.5">
      <c r="A6" s="1">
        <v>3</v>
      </c>
      <c r="B6" s="1">
        <v>51</v>
      </c>
      <c r="C6" s="2" t="s">
        <v>36</v>
      </c>
      <c r="D6" s="3" t="s">
        <v>4</v>
      </c>
      <c r="E6" s="4">
        <v>2791000</v>
      </c>
      <c r="F6" s="4">
        <v>35000</v>
      </c>
      <c r="G6" s="4"/>
      <c r="H6" s="4">
        <f t="shared" si="0"/>
        <v>35000</v>
      </c>
      <c r="I6" s="4">
        <f>2741000+15000</f>
        <v>2756000</v>
      </c>
      <c r="J6" s="4"/>
      <c r="K6" s="4"/>
      <c r="L6" s="4"/>
      <c r="M6" s="4"/>
      <c r="O6" s="7"/>
      <c r="X6" s="7"/>
      <c r="Y6" s="7"/>
      <c r="Z6" s="7"/>
      <c r="AA6" s="7"/>
      <c r="AB6" s="7"/>
      <c r="AC6" s="7"/>
      <c r="AD6" s="7"/>
    </row>
    <row r="7" spans="1:30" ht="99">
      <c r="A7" s="1">
        <v>4</v>
      </c>
      <c r="B7" s="1">
        <v>51</v>
      </c>
      <c r="C7" s="2" t="s">
        <v>37</v>
      </c>
      <c r="D7" s="3" t="s">
        <v>4</v>
      </c>
      <c r="E7" s="4">
        <v>109000</v>
      </c>
      <c r="F7" s="4">
        <v>21000</v>
      </c>
      <c r="G7" s="4"/>
      <c r="H7" s="4">
        <f t="shared" si="0"/>
        <v>21000</v>
      </c>
      <c r="I7" s="4">
        <f>103000-15000</f>
        <v>88000</v>
      </c>
      <c r="J7" s="4"/>
      <c r="K7" s="4"/>
      <c r="L7" s="4"/>
      <c r="M7" s="4"/>
      <c r="O7" s="7"/>
      <c r="X7" s="7"/>
      <c r="Y7" s="7"/>
      <c r="Z7" s="7"/>
      <c r="AA7" s="7"/>
      <c r="AB7" s="7"/>
      <c r="AC7" s="7"/>
      <c r="AD7" s="7"/>
    </row>
    <row r="8" spans="1:30" ht="132">
      <c r="A8" s="1">
        <v>5</v>
      </c>
      <c r="B8" s="1">
        <v>51</v>
      </c>
      <c r="C8" s="2" t="s">
        <v>65</v>
      </c>
      <c r="D8" s="3" t="s">
        <v>4</v>
      </c>
      <c r="E8" s="4">
        <v>706000</v>
      </c>
      <c r="F8" s="4">
        <v>459000</v>
      </c>
      <c r="G8" s="4"/>
      <c r="H8" s="4">
        <f t="shared" si="0"/>
        <v>459000</v>
      </c>
      <c r="I8" s="4">
        <v>247000</v>
      </c>
      <c r="J8" s="4"/>
      <c r="K8" s="4"/>
      <c r="L8" s="4"/>
      <c r="M8" s="4"/>
      <c r="O8" s="7"/>
      <c r="X8" s="7"/>
      <c r="Y8" s="7"/>
      <c r="Z8" s="7"/>
      <c r="AA8" s="7"/>
      <c r="AB8" s="7"/>
      <c r="AC8" s="7"/>
      <c r="AD8" s="7"/>
    </row>
    <row r="9" spans="1:30" ht="33">
      <c r="A9" s="1">
        <v>6</v>
      </c>
      <c r="B9" s="1">
        <v>51</v>
      </c>
      <c r="C9" s="2" t="s">
        <v>66</v>
      </c>
      <c r="D9" s="3" t="s">
        <v>4</v>
      </c>
      <c r="E9" s="4">
        <v>760000</v>
      </c>
      <c r="F9" s="4">
        <v>6000</v>
      </c>
      <c r="G9" s="4"/>
      <c r="H9" s="4">
        <f t="shared" si="0"/>
        <v>6000</v>
      </c>
      <c r="I9" s="4">
        <v>754000</v>
      </c>
      <c r="J9" s="4"/>
      <c r="K9" s="4"/>
      <c r="L9" s="4"/>
      <c r="M9" s="4"/>
      <c r="O9" s="7"/>
      <c r="X9" s="7"/>
      <c r="Y9" s="7"/>
      <c r="Z9" s="7"/>
      <c r="AA9" s="7"/>
      <c r="AB9" s="7"/>
      <c r="AC9" s="7"/>
      <c r="AD9" s="7"/>
    </row>
    <row r="10" spans="1:30" ht="132">
      <c r="A10" s="1">
        <v>7</v>
      </c>
      <c r="B10" s="1">
        <v>51</v>
      </c>
      <c r="C10" s="2" t="s">
        <v>68</v>
      </c>
      <c r="D10" s="3" t="s">
        <v>4</v>
      </c>
      <c r="E10" s="4">
        <v>670000</v>
      </c>
      <c r="F10" s="4">
        <v>120000</v>
      </c>
      <c r="G10" s="4"/>
      <c r="H10" s="4">
        <f t="shared" si="0"/>
        <v>120000</v>
      </c>
      <c r="I10" s="4">
        <v>550000</v>
      </c>
      <c r="J10" s="4"/>
      <c r="K10" s="4"/>
      <c r="L10" s="4"/>
      <c r="M10" s="4"/>
      <c r="O10" s="7"/>
      <c r="X10" s="7"/>
      <c r="Y10" s="7"/>
      <c r="Z10" s="7"/>
      <c r="AA10" s="7"/>
      <c r="AB10" s="7"/>
      <c r="AC10" s="7"/>
      <c r="AD10" s="7"/>
    </row>
    <row r="11" spans="1:30" ht="82.5">
      <c r="A11" s="1">
        <v>8</v>
      </c>
      <c r="B11" s="1">
        <v>60</v>
      </c>
      <c r="C11" s="2" t="s">
        <v>67</v>
      </c>
      <c r="D11" s="3" t="s">
        <v>4</v>
      </c>
      <c r="E11" s="4">
        <v>179000</v>
      </c>
      <c r="F11" s="4">
        <v>76000</v>
      </c>
      <c r="G11" s="4"/>
      <c r="H11" s="4">
        <f t="shared" si="0"/>
        <v>76000</v>
      </c>
      <c r="I11" s="4">
        <v>103000</v>
      </c>
      <c r="J11" s="4"/>
      <c r="K11" s="4"/>
      <c r="L11" s="4"/>
      <c r="M11" s="4"/>
      <c r="O11" s="7"/>
      <c r="X11" s="7"/>
      <c r="Y11" s="7"/>
      <c r="Z11" s="7"/>
      <c r="AA11" s="7"/>
      <c r="AB11" s="7"/>
      <c r="AC11" s="7"/>
      <c r="AD11" s="7"/>
    </row>
    <row r="12" spans="1:30" ht="66">
      <c r="A12" s="1">
        <v>9</v>
      </c>
      <c r="B12" s="1">
        <v>66</v>
      </c>
      <c r="C12" s="2" t="s">
        <v>69</v>
      </c>
      <c r="D12" s="3" t="s">
        <v>84</v>
      </c>
      <c r="E12" s="4">
        <v>48421000</v>
      </c>
      <c r="F12" s="4">
        <v>3500000</v>
      </c>
      <c r="G12" s="4"/>
      <c r="H12" s="4">
        <f t="shared" si="0"/>
        <v>3500000</v>
      </c>
      <c r="I12" s="4">
        <v>44921000</v>
      </c>
      <c r="J12" s="4"/>
      <c r="K12" s="4"/>
      <c r="L12" s="4"/>
      <c r="M12" s="4"/>
      <c r="O12" s="7"/>
      <c r="X12" s="7"/>
      <c r="Y12" s="7"/>
      <c r="Z12" s="7"/>
      <c r="AA12" s="7"/>
      <c r="AB12" s="7"/>
      <c r="AC12" s="7"/>
      <c r="AD12" s="7"/>
    </row>
    <row r="13" spans="1:30" ht="82.5">
      <c r="A13" s="1">
        <v>10</v>
      </c>
      <c r="B13" s="1">
        <v>66</v>
      </c>
      <c r="C13" s="2" t="s">
        <v>85</v>
      </c>
      <c r="D13" s="3" t="s">
        <v>86</v>
      </c>
      <c r="E13" s="4">
        <v>15177000</v>
      </c>
      <c r="F13" s="4">
        <v>0</v>
      </c>
      <c r="G13" s="4"/>
      <c r="H13" s="4">
        <f t="shared" si="0"/>
        <v>0</v>
      </c>
      <c r="I13" s="4">
        <v>15177000</v>
      </c>
      <c r="J13" s="4"/>
      <c r="K13" s="4"/>
      <c r="L13" s="4"/>
      <c r="M13" s="4"/>
      <c r="O13" s="7"/>
      <c r="X13" s="7"/>
      <c r="Y13" s="7"/>
      <c r="Z13" s="7"/>
      <c r="AA13" s="7"/>
      <c r="AB13" s="7"/>
      <c r="AC13" s="7"/>
      <c r="AD13" s="7"/>
    </row>
    <row r="14" spans="1:30" ht="33">
      <c r="A14" s="1">
        <v>11</v>
      </c>
      <c r="B14" s="1">
        <v>67</v>
      </c>
      <c r="C14" s="2" t="s">
        <v>5</v>
      </c>
      <c r="D14" s="3" t="s">
        <v>4</v>
      </c>
      <c r="E14" s="4">
        <v>55411424.55</v>
      </c>
      <c r="F14" s="4">
        <v>1949000</v>
      </c>
      <c r="G14" s="4"/>
      <c r="H14" s="4">
        <f aca="true" t="shared" si="1" ref="H14:H71">F14+G14</f>
        <v>1949000</v>
      </c>
      <c r="I14" s="4"/>
      <c r="J14" s="4"/>
      <c r="K14" s="4"/>
      <c r="L14" s="4"/>
      <c r="M14" s="4"/>
      <c r="O14" s="7"/>
      <c r="X14" s="7"/>
      <c r="Y14" s="7"/>
      <c r="Z14" s="7"/>
      <c r="AA14" s="7"/>
      <c r="AB14" s="7"/>
      <c r="AC14" s="7"/>
      <c r="AD14" s="7"/>
    </row>
    <row r="15" spans="1:30" ht="33">
      <c r="A15" s="1">
        <v>12</v>
      </c>
      <c r="B15" s="1">
        <v>67</v>
      </c>
      <c r="C15" s="2" t="s">
        <v>15</v>
      </c>
      <c r="D15" s="3" t="s">
        <v>4</v>
      </c>
      <c r="E15" s="4">
        <v>11274558.848812267</v>
      </c>
      <c r="F15" s="4">
        <v>9077000</v>
      </c>
      <c r="G15" s="4"/>
      <c r="H15" s="4">
        <f t="shared" si="1"/>
        <v>9077000</v>
      </c>
      <c r="I15" s="4">
        <v>753550.7588122671</v>
      </c>
      <c r="J15" s="4"/>
      <c r="K15" s="4"/>
      <c r="L15" s="4"/>
      <c r="M15" s="4">
        <v>13685</v>
      </c>
      <c r="O15" s="7"/>
      <c r="X15" s="7"/>
      <c r="Y15" s="7"/>
      <c r="Z15" s="7"/>
      <c r="AA15" s="7"/>
      <c r="AB15" s="7"/>
      <c r="AC15" s="7"/>
      <c r="AD15" s="7"/>
    </row>
    <row r="16" spans="1:30" s="6" customFormat="1" ht="16.5">
      <c r="A16" s="1">
        <v>13</v>
      </c>
      <c r="B16" s="1">
        <v>67</v>
      </c>
      <c r="C16" s="2" t="s">
        <v>8</v>
      </c>
      <c r="D16" s="3" t="s">
        <v>4</v>
      </c>
      <c r="E16" s="4">
        <v>6759092.720000001</v>
      </c>
      <c r="F16" s="4">
        <v>4324000</v>
      </c>
      <c r="G16" s="4"/>
      <c r="H16" s="4">
        <f t="shared" si="1"/>
        <v>4324000</v>
      </c>
      <c r="I16" s="4">
        <f>114878+140000</f>
        <v>254878</v>
      </c>
      <c r="J16" s="4">
        <v>1141970</v>
      </c>
      <c r="K16" s="4"/>
      <c r="L16" s="4"/>
      <c r="M16" s="4"/>
      <c r="O16" s="7"/>
      <c r="W16" s="5"/>
      <c r="X16" s="7"/>
      <c r="Y16" s="7"/>
      <c r="Z16" s="7"/>
      <c r="AA16" s="7"/>
      <c r="AB16" s="7"/>
      <c r="AC16" s="7"/>
      <c r="AD16" s="7"/>
    </row>
    <row r="17" spans="1:30" s="6" customFormat="1" ht="49.5">
      <c r="A17" s="1">
        <v>14</v>
      </c>
      <c r="B17" s="1">
        <v>67</v>
      </c>
      <c r="C17" s="2" t="s">
        <v>33</v>
      </c>
      <c r="D17" s="3" t="s">
        <v>34</v>
      </c>
      <c r="E17" s="4">
        <v>1755000</v>
      </c>
      <c r="F17" s="4">
        <v>255000</v>
      </c>
      <c r="G17" s="4"/>
      <c r="H17" s="4">
        <f t="shared" si="1"/>
        <v>255000</v>
      </c>
      <c r="I17" s="4">
        <v>1500000</v>
      </c>
      <c r="J17" s="4"/>
      <c r="K17" s="4"/>
      <c r="L17" s="4"/>
      <c r="M17" s="4"/>
      <c r="O17" s="7"/>
      <c r="W17" s="5"/>
      <c r="X17" s="7"/>
      <c r="Y17" s="7"/>
      <c r="Z17" s="7"/>
      <c r="AA17" s="7"/>
      <c r="AB17" s="7"/>
      <c r="AC17" s="7"/>
      <c r="AD17" s="7"/>
    </row>
    <row r="18" spans="1:30" s="6" customFormat="1" ht="33">
      <c r="A18" s="1">
        <v>15</v>
      </c>
      <c r="B18" s="1">
        <v>67</v>
      </c>
      <c r="C18" s="2" t="s">
        <v>40</v>
      </c>
      <c r="D18" s="3" t="s">
        <v>4</v>
      </c>
      <c r="E18" s="4">
        <v>239000</v>
      </c>
      <c r="F18" s="4">
        <v>0</v>
      </c>
      <c r="G18" s="4"/>
      <c r="H18" s="4">
        <f t="shared" si="1"/>
        <v>0</v>
      </c>
      <c r="I18" s="4">
        <v>239000</v>
      </c>
      <c r="J18" s="4"/>
      <c r="K18" s="4"/>
      <c r="L18" s="4"/>
      <c r="M18" s="4"/>
      <c r="O18" s="7"/>
      <c r="W18" s="5"/>
      <c r="X18" s="7"/>
      <c r="Y18" s="7"/>
      <c r="Z18" s="7"/>
      <c r="AA18" s="7"/>
      <c r="AB18" s="7"/>
      <c r="AC18" s="7"/>
      <c r="AD18" s="7"/>
    </row>
    <row r="19" spans="1:30" s="6" customFormat="1" ht="115.5">
      <c r="A19" s="1">
        <v>16</v>
      </c>
      <c r="B19" s="1">
        <v>68</v>
      </c>
      <c r="C19" s="2" t="s">
        <v>14</v>
      </c>
      <c r="D19" s="3" t="s">
        <v>13</v>
      </c>
      <c r="E19" s="4">
        <v>40782328.03999999</v>
      </c>
      <c r="F19" s="4">
        <v>1044000</v>
      </c>
      <c r="G19" s="4"/>
      <c r="H19" s="4">
        <f t="shared" si="1"/>
        <v>1044000</v>
      </c>
      <c r="I19" s="4">
        <v>1349000</v>
      </c>
      <c r="J19" s="4">
        <v>1749999.9999999998</v>
      </c>
      <c r="K19" s="4">
        <v>2100000</v>
      </c>
      <c r="L19" s="4">
        <v>46093.99999999999</v>
      </c>
      <c r="M19" s="4"/>
      <c r="O19" s="7"/>
      <c r="W19" s="5"/>
      <c r="X19" s="7"/>
      <c r="Y19" s="7"/>
      <c r="Z19" s="7"/>
      <c r="AA19" s="7"/>
      <c r="AB19" s="7"/>
      <c r="AC19" s="7"/>
      <c r="AD19" s="7"/>
    </row>
    <row r="20" spans="1:30" s="6" customFormat="1" ht="115.5">
      <c r="A20" s="1">
        <v>17</v>
      </c>
      <c r="B20" s="1">
        <v>68</v>
      </c>
      <c r="C20" s="2" t="s">
        <v>16</v>
      </c>
      <c r="D20" s="3" t="s">
        <v>17</v>
      </c>
      <c r="E20" s="4">
        <v>1137175</v>
      </c>
      <c r="F20" s="4">
        <v>431000</v>
      </c>
      <c r="G20" s="4"/>
      <c r="H20" s="4">
        <f t="shared" si="1"/>
        <v>431000</v>
      </c>
      <c r="I20" s="4">
        <v>303999.9999999999</v>
      </c>
      <c r="J20" s="4">
        <v>305000</v>
      </c>
      <c r="K20" s="4">
        <v>70583</v>
      </c>
      <c r="L20" s="4"/>
      <c r="M20" s="4"/>
      <c r="O20" s="7"/>
      <c r="W20" s="5"/>
      <c r="X20" s="7"/>
      <c r="Y20" s="7"/>
      <c r="Z20" s="7"/>
      <c r="AA20" s="7"/>
      <c r="AB20" s="7"/>
      <c r="AC20" s="7"/>
      <c r="AD20" s="7"/>
    </row>
    <row r="21" spans="1:30" s="6" customFormat="1" ht="148.5">
      <c r="A21" s="1">
        <v>18</v>
      </c>
      <c r="B21" s="1">
        <v>68</v>
      </c>
      <c r="C21" s="2" t="s">
        <v>73</v>
      </c>
      <c r="D21" s="3" t="s">
        <v>4</v>
      </c>
      <c r="E21" s="4">
        <v>129000</v>
      </c>
      <c r="F21" s="4">
        <v>0</v>
      </c>
      <c r="G21" s="4"/>
      <c r="H21" s="4">
        <f t="shared" si="1"/>
        <v>0</v>
      </c>
      <c r="I21" s="4">
        <v>129000</v>
      </c>
      <c r="J21" s="4"/>
      <c r="K21" s="4"/>
      <c r="L21" s="4"/>
      <c r="M21" s="4"/>
      <c r="O21" s="7"/>
      <c r="W21" s="5"/>
      <c r="X21" s="7"/>
      <c r="Y21" s="7"/>
      <c r="Z21" s="7"/>
      <c r="AA21" s="7"/>
      <c r="AB21" s="7"/>
      <c r="AC21" s="7"/>
      <c r="AD21" s="7"/>
    </row>
    <row r="22" spans="1:30" s="6" customFormat="1" ht="148.5">
      <c r="A22" s="1">
        <v>19</v>
      </c>
      <c r="B22" s="1">
        <v>68</v>
      </c>
      <c r="C22" s="2" t="s">
        <v>74</v>
      </c>
      <c r="D22" s="3" t="s">
        <v>4</v>
      </c>
      <c r="E22" s="4">
        <v>2772037</v>
      </c>
      <c r="F22" s="4">
        <v>0</v>
      </c>
      <c r="G22" s="4"/>
      <c r="H22" s="4">
        <f t="shared" si="1"/>
        <v>0</v>
      </c>
      <c r="I22" s="4">
        <v>2641000</v>
      </c>
      <c r="J22" s="4"/>
      <c r="K22" s="4"/>
      <c r="L22" s="4"/>
      <c r="M22" s="4"/>
      <c r="O22" s="7"/>
      <c r="W22" s="5"/>
      <c r="X22" s="7"/>
      <c r="Y22" s="7"/>
      <c r="Z22" s="7"/>
      <c r="AA22" s="7"/>
      <c r="AB22" s="7"/>
      <c r="AC22" s="7"/>
      <c r="AD22" s="7"/>
    </row>
    <row r="23" spans="1:30" s="6" customFormat="1" ht="132">
      <c r="A23" s="1">
        <v>20</v>
      </c>
      <c r="B23" s="1">
        <v>68</v>
      </c>
      <c r="C23" s="2" t="s">
        <v>75</v>
      </c>
      <c r="D23" s="3" t="s">
        <v>4</v>
      </c>
      <c r="E23" s="4">
        <v>335304</v>
      </c>
      <c r="F23" s="4">
        <v>0</v>
      </c>
      <c r="G23" s="4"/>
      <c r="H23" s="4">
        <f t="shared" si="1"/>
        <v>0</v>
      </c>
      <c r="I23" s="4">
        <v>325000</v>
      </c>
      <c r="J23" s="4"/>
      <c r="K23" s="4"/>
      <c r="L23" s="4"/>
      <c r="M23" s="4"/>
      <c r="O23" s="7"/>
      <c r="W23" s="5"/>
      <c r="X23" s="7"/>
      <c r="Y23" s="7"/>
      <c r="Z23" s="7"/>
      <c r="AA23" s="7"/>
      <c r="AB23" s="7"/>
      <c r="AC23" s="7"/>
      <c r="AD23" s="7"/>
    </row>
    <row r="24" spans="1:30" s="6" customFormat="1" ht="148.5">
      <c r="A24" s="1">
        <v>21</v>
      </c>
      <c r="B24" s="1">
        <v>68</v>
      </c>
      <c r="C24" s="2" t="s">
        <v>76</v>
      </c>
      <c r="D24" s="3" t="s">
        <v>4</v>
      </c>
      <c r="E24" s="4">
        <v>501300</v>
      </c>
      <c r="F24" s="4">
        <v>0</v>
      </c>
      <c r="G24" s="4"/>
      <c r="H24" s="4">
        <f t="shared" si="1"/>
        <v>0</v>
      </c>
      <c r="I24" s="4">
        <v>485000</v>
      </c>
      <c r="J24" s="4"/>
      <c r="K24" s="4"/>
      <c r="L24" s="4"/>
      <c r="M24" s="4"/>
      <c r="O24" s="7"/>
      <c r="W24" s="5"/>
      <c r="X24" s="7"/>
      <c r="Y24" s="7"/>
      <c r="Z24" s="7"/>
      <c r="AA24" s="7"/>
      <c r="AB24" s="7"/>
      <c r="AC24" s="7"/>
      <c r="AD24" s="7"/>
    </row>
    <row r="25" spans="1:30" s="6" customFormat="1" ht="132">
      <c r="A25" s="1">
        <v>22</v>
      </c>
      <c r="B25" s="1">
        <v>68</v>
      </c>
      <c r="C25" s="2" t="s">
        <v>77</v>
      </c>
      <c r="D25" s="3" t="s">
        <v>4</v>
      </c>
      <c r="E25" s="4">
        <v>581689</v>
      </c>
      <c r="F25" s="4">
        <v>0</v>
      </c>
      <c r="G25" s="4"/>
      <c r="H25" s="4">
        <f t="shared" si="1"/>
        <v>0</v>
      </c>
      <c r="I25" s="4">
        <v>564000</v>
      </c>
      <c r="J25" s="4"/>
      <c r="K25" s="4"/>
      <c r="L25" s="4"/>
      <c r="M25" s="4"/>
      <c r="O25" s="7"/>
      <c r="W25" s="5"/>
      <c r="X25" s="7"/>
      <c r="Y25" s="7"/>
      <c r="Z25" s="7"/>
      <c r="AA25" s="7"/>
      <c r="AB25" s="7"/>
      <c r="AC25" s="7"/>
      <c r="AD25" s="7"/>
    </row>
    <row r="26" spans="1:30" s="6" customFormat="1" ht="132">
      <c r="A26" s="1">
        <v>23</v>
      </c>
      <c r="B26" s="1">
        <v>68</v>
      </c>
      <c r="C26" s="2" t="s">
        <v>78</v>
      </c>
      <c r="D26" s="3" t="s">
        <v>4</v>
      </c>
      <c r="E26" s="4">
        <v>1710442</v>
      </c>
      <c r="F26" s="4">
        <v>0</v>
      </c>
      <c r="G26" s="4"/>
      <c r="H26" s="4">
        <f t="shared" si="1"/>
        <v>0</v>
      </c>
      <c r="I26" s="4">
        <v>1668000</v>
      </c>
      <c r="J26" s="4"/>
      <c r="K26" s="4"/>
      <c r="L26" s="4"/>
      <c r="M26" s="4"/>
      <c r="O26" s="7"/>
      <c r="W26" s="5"/>
      <c r="X26" s="7"/>
      <c r="Y26" s="7"/>
      <c r="Z26" s="7"/>
      <c r="AA26" s="7"/>
      <c r="AB26" s="7"/>
      <c r="AC26" s="7"/>
      <c r="AD26" s="7"/>
    </row>
    <row r="27" spans="1:30" s="6" customFormat="1" ht="132">
      <c r="A27" s="1">
        <v>24</v>
      </c>
      <c r="B27" s="1">
        <v>68</v>
      </c>
      <c r="C27" s="2" t="s">
        <v>79</v>
      </c>
      <c r="D27" s="3" t="s">
        <v>4</v>
      </c>
      <c r="E27" s="4">
        <v>310501</v>
      </c>
      <c r="F27" s="4">
        <v>0</v>
      </c>
      <c r="G27" s="4"/>
      <c r="H27" s="4">
        <f t="shared" si="1"/>
        <v>0</v>
      </c>
      <c r="I27" s="4">
        <v>307000</v>
      </c>
      <c r="J27" s="4"/>
      <c r="K27" s="4"/>
      <c r="L27" s="4"/>
      <c r="M27" s="4"/>
      <c r="O27" s="7"/>
      <c r="W27" s="5"/>
      <c r="X27" s="7"/>
      <c r="Y27" s="7"/>
      <c r="Z27" s="7"/>
      <c r="AA27" s="7"/>
      <c r="AB27" s="7"/>
      <c r="AC27" s="7"/>
      <c r="AD27" s="7"/>
    </row>
    <row r="28" spans="1:30" s="6" customFormat="1" ht="148.5">
      <c r="A28" s="1">
        <v>25</v>
      </c>
      <c r="B28" s="1">
        <v>68</v>
      </c>
      <c r="C28" s="2" t="s">
        <v>80</v>
      </c>
      <c r="D28" s="3" t="s">
        <v>4</v>
      </c>
      <c r="E28" s="4">
        <v>1182162</v>
      </c>
      <c r="F28" s="4">
        <v>0</v>
      </c>
      <c r="G28" s="4"/>
      <c r="H28" s="4">
        <f t="shared" si="1"/>
        <v>0</v>
      </c>
      <c r="I28" s="4">
        <v>1165000</v>
      </c>
      <c r="J28" s="4"/>
      <c r="K28" s="4"/>
      <c r="L28" s="4"/>
      <c r="M28" s="4"/>
      <c r="O28" s="7"/>
      <c r="W28" s="5"/>
      <c r="X28" s="7"/>
      <c r="Y28" s="7"/>
      <c r="Z28" s="7"/>
      <c r="AA28" s="7"/>
      <c r="AB28" s="7"/>
      <c r="AC28" s="7"/>
      <c r="AD28" s="7"/>
    </row>
    <row r="29" spans="1:30" s="6" customFormat="1" ht="148.5">
      <c r="A29" s="1">
        <v>26</v>
      </c>
      <c r="B29" s="1">
        <v>68</v>
      </c>
      <c r="C29" s="2" t="s">
        <v>81</v>
      </c>
      <c r="D29" s="3" t="s">
        <v>4</v>
      </c>
      <c r="E29" s="4">
        <v>1618695</v>
      </c>
      <c r="F29" s="4">
        <v>0</v>
      </c>
      <c r="G29" s="4"/>
      <c r="H29" s="4">
        <f t="shared" si="1"/>
        <v>0</v>
      </c>
      <c r="I29" s="4">
        <v>1573000</v>
      </c>
      <c r="J29" s="4"/>
      <c r="K29" s="4"/>
      <c r="L29" s="4"/>
      <c r="M29" s="4"/>
      <c r="O29" s="7"/>
      <c r="W29" s="5"/>
      <c r="X29" s="7"/>
      <c r="Y29" s="7"/>
      <c r="Z29" s="7"/>
      <c r="AA29" s="7"/>
      <c r="AB29" s="7"/>
      <c r="AC29" s="7"/>
      <c r="AD29" s="7"/>
    </row>
    <row r="30" spans="1:30" s="6" customFormat="1" ht="148.5">
      <c r="A30" s="1">
        <v>27</v>
      </c>
      <c r="B30" s="1">
        <v>68</v>
      </c>
      <c r="C30" s="2" t="s">
        <v>82</v>
      </c>
      <c r="D30" s="3" t="s">
        <v>4</v>
      </c>
      <c r="E30" s="4">
        <v>2047993</v>
      </c>
      <c r="F30" s="4">
        <v>0</v>
      </c>
      <c r="G30" s="4"/>
      <c r="H30" s="4">
        <f t="shared" si="1"/>
        <v>0</v>
      </c>
      <c r="I30" s="4">
        <v>2038000</v>
      </c>
      <c r="J30" s="4"/>
      <c r="K30" s="4"/>
      <c r="L30" s="4"/>
      <c r="M30" s="4"/>
      <c r="O30" s="7"/>
      <c r="W30" s="5"/>
      <c r="X30" s="7"/>
      <c r="Y30" s="7"/>
      <c r="Z30" s="7"/>
      <c r="AA30" s="7"/>
      <c r="AB30" s="7"/>
      <c r="AC30" s="7"/>
      <c r="AD30" s="7"/>
    </row>
    <row r="31" spans="1:30" s="6" customFormat="1" ht="132">
      <c r="A31" s="1">
        <v>28</v>
      </c>
      <c r="B31" s="1">
        <v>68</v>
      </c>
      <c r="C31" s="2" t="s">
        <v>83</v>
      </c>
      <c r="D31" s="3" t="s">
        <v>4</v>
      </c>
      <c r="E31" s="4">
        <v>679334</v>
      </c>
      <c r="F31" s="4">
        <v>0</v>
      </c>
      <c r="G31" s="4"/>
      <c r="H31" s="4">
        <f t="shared" si="1"/>
        <v>0</v>
      </c>
      <c r="I31" s="4">
        <v>670000</v>
      </c>
      <c r="J31" s="4"/>
      <c r="K31" s="4"/>
      <c r="L31" s="4"/>
      <c r="M31" s="4"/>
      <c r="O31" s="7"/>
      <c r="W31" s="5"/>
      <c r="X31" s="7"/>
      <c r="Y31" s="7"/>
      <c r="Z31" s="7"/>
      <c r="AA31" s="7"/>
      <c r="AB31" s="7"/>
      <c r="AC31" s="7"/>
      <c r="AD31" s="7"/>
    </row>
    <row r="32" spans="1:30" s="6" customFormat="1" ht="115.5">
      <c r="A32" s="1">
        <v>29</v>
      </c>
      <c r="B32" s="1">
        <v>68</v>
      </c>
      <c r="C32" s="2" t="s">
        <v>72</v>
      </c>
      <c r="D32" s="3" t="s">
        <v>71</v>
      </c>
      <c r="E32" s="4">
        <v>1298610</v>
      </c>
      <c r="F32" s="4">
        <v>0</v>
      </c>
      <c r="G32" s="4"/>
      <c r="H32" s="4">
        <f t="shared" si="1"/>
        <v>0</v>
      </c>
      <c r="I32" s="4">
        <v>1298610</v>
      </c>
      <c r="J32" s="4"/>
      <c r="K32" s="4"/>
      <c r="L32" s="4"/>
      <c r="M32" s="4"/>
      <c r="O32" s="7"/>
      <c r="W32" s="5"/>
      <c r="X32" s="7"/>
      <c r="Y32" s="7"/>
      <c r="Z32" s="7"/>
      <c r="AA32" s="7"/>
      <c r="AB32" s="7"/>
      <c r="AC32" s="7"/>
      <c r="AD32" s="7"/>
    </row>
    <row r="33" spans="1:30" s="6" customFormat="1" ht="66">
      <c r="A33" s="1">
        <v>30</v>
      </c>
      <c r="B33" s="1">
        <v>70</v>
      </c>
      <c r="C33" s="2" t="s">
        <v>9</v>
      </c>
      <c r="D33" s="3" t="s">
        <v>6</v>
      </c>
      <c r="E33" s="4">
        <v>1730141</v>
      </c>
      <c r="F33" s="4">
        <v>708000</v>
      </c>
      <c r="G33" s="4"/>
      <c r="H33" s="4">
        <f t="shared" si="1"/>
        <v>708000</v>
      </c>
      <c r="I33" s="4"/>
      <c r="J33" s="4"/>
      <c r="K33" s="4"/>
      <c r="L33" s="4"/>
      <c r="M33" s="4"/>
      <c r="O33" s="7"/>
      <c r="W33" s="5"/>
      <c r="X33" s="7"/>
      <c r="Y33" s="7"/>
      <c r="Z33" s="7"/>
      <c r="AA33" s="7"/>
      <c r="AB33" s="7"/>
      <c r="AC33" s="7"/>
      <c r="AD33" s="7"/>
    </row>
    <row r="34" spans="1:30" s="6" customFormat="1" ht="132">
      <c r="A34" s="1">
        <v>31</v>
      </c>
      <c r="B34" s="1">
        <v>70</v>
      </c>
      <c r="C34" s="2" t="s">
        <v>28</v>
      </c>
      <c r="D34" s="3" t="s">
        <v>6</v>
      </c>
      <c r="E34" s="4">
        <v>140375</v>
      </c>
      <c r="F34" s="4">
        <v>43000</v>
      </c>
      <c r="G34" s="4"/>
      <c r="H34" s="4">
        <f t="shared" si="1"/>
        <v>43000</v>
      </c>
      <c r="I34" s="4">
        <v>28055</v>
      </c>
      <c r="J34" s="4">
        <v>7019</v>
      </c>
      <c r="K34" s="4">
        <v>49132</v>
      </c>
      <c r="L34" s="4"/>
      <c r="M34" s="4">
        <f>14038-869</f>
        <v>13169</v>
      </c>
      <c r="O34" s="7"/>
      <c r="W34" s="5"/>
      <c r="X34" s="7"/>
      <c r="Y34" s="7"/>
      <c r="Z34" s="7"/>
      <c r="AA34" s="7"/>
      <c r="AB34" s="7"/>
      <c r="AC34" s="7"/>
      <c r="AD34" s="7"/>
    </row>
    <row r="35" spans="1:30" s="6" customFormat="1" ht="82.5">
      <c r="A35" s="1">
        <v>32</v>
      </c>
      <c r="B35" s="1">
        <v>84</v>
      </c>
      <c r="C35" s="2" t="s">
        <v>10</v>
      </c>
      <c r="D35" s="3" t="s">
        <v>4</v>
      </c>
      <c r="E35" s="4">
        <v>141984791.59</v>
      </c>
      <c r="F35" s="4">
        <v>104222000</v>
      </c>
      <c r="G35" s="4"/>
      <c r="H35" s="4">
        <f t="shared" si="1"/>
        <v>104222000</v>
      </c>
      <c r="I35" s="4">
        <v>37580657.879999995</v>
      </c>
      <c r="J35" s="4"/>
      <c r="K35" s="4"/>
      <c r="L35" s="4"/>
      <c r="M35" s="4"/>
      <c r="O35" s="7"/>
      <c r="W35" s="5"/>
      <c r="X35" s="7"/>
      <c r="Y35" s="7"/>
      <c r="Z35" s="7"/>
      <c r="AA35" s="7"/>
      <c r="AB35" s="7"/>
      <c r="AC35" s="7"/>
      <c r="AD35" s="7"/>
    </row>
    <row r="36" spans="1:30" s="6" customFormat="1" ht="33">
      <c r="A36" s="1">
        <v>33</v>
      </c>
      <c r="B36" s="1">
        <v>84</v>
      </c>
      <c r="C36" s="2" t="s">
        <v>11</v>
      </c>
      <c r="D36" s="3" t="s">
        <v>12</v>
      </c>
      <c r="E36" s="4">
        <v>1322286.96</v>
      </c>
      <c r="F36" s="4">
        <v>600000</v>
      </c>
      <c r="G36" s="4"/>
      <c r="H36" s="4">
        <f t="shared" si="1"/>
        <v>600000</v>
      </c>
      <c r="I36" s="4">
        <v>615540.7</v>
      </c>
      <c r="J36" s="4"/>
      <c r="K36" s="4"/>
      <c r="L36" s="4"/>
      <c r="M36" s="4"/>
      <c r="O36" s="7"/>
      <c r="W36" s="5"/>
      <c r="X36" s="7"/>
      <c r="Y36" s="7"/>
      <c r="Z36" s="7"/>
      <c r="AA36" s="7"/>
      <c r="AB36" s="7"/>
      <c r="AC36" s="7"/>
      <c r="AD36" s="7"/>
    </row>
    <row r="37" spans="1:30" s="6" customFormat="1" ht="82.5">
      <c r="A37" s="1">
        <v>34</v>
      </c>
      <c r="B37" s="1">
        <v>84</v>
      </c>
      <c r="C37" s="2" t="s">
        <v>18</v>
      </c>
      <c r="D37" s="3" t="s">
        <v>4</v>
      </c>
      <c r="E37" s="4">
        <f>8760122+390000</f>
        <v>9150122</v>
      </c>
      <c r="F37" s="4">
        <v>6874000</v>
      </c>
      <c r="G37" s="4"/>
      <c r="H37" s="4">
        <f t="shared" si="1"/>
        <v>6874000</v>
      </c>
      <c r="I37" s="4"/>
      <c r="J37" s="4"/>
      <c r="K37" s="4"/>
      <c r="L37" s="4"/>
      <c r="M37" s="4"/>
      <c r="O37" s="7"/>
      <c r="W37" s="5"/>
      <c r="X37" s="7"/>
      <c r="Y37" s="7"/>
      <c r="Z37" s="7"/>
      <c r="AA37" s="7"/>
      <c r="AB37" s="7"/>
      <c r="AC37" s="7"/>
      <c r="AD37" s="7"/>
    </row>
    <row r="38" spans="1:30" s="6" customFormat="1" ht="82.5">
      <c r="A38" s="1">
        <v>35</v>
      </c>
      <c r="B38" s="1">
        <v>84</v>
      </c>
      <c r="C38" s="2" t="s">
        <v>19</v>
      </c>
      <c r="D38" s="3" t="s">
        <v>4</v>
      </c>
      <c r="E38" s="4">
        <v>12363231</v>
      </c>
      <c r="F38" s="4">
        <v>5000000</v>
      </c>
      <c r="G38" s="4"/>
      <c r="H38" s="4">
        <f t="shared" si="1"/>
        <v>5000000</v>
      </c>
      <c r="I38" s="4">
        <f>4000000+197000-197000</f>
        <v>4000000</v>
      </c>
      <c r="J38" s="4"/>
      <c r="K38" s="4"/>
      <c r="L38" s="4"/>
      <c r="M38" s="4"/>
      <c r="O38" s="7"/>
      <c r="W38" s="5"/>
      <c r="X38" s="7"/>
      <c r="Y38" s="7"/>
      <c r="Z38" s="7"/>
      <c r="AA38" s="7"/>
      <c r="AB38" s="7"/>
      <c r="AC38" s="7"/>
      <c r="AD38" s="7"/>
    </row>
    <row r="39" spans="1:30" s="6" customFormat="1" ht="49.5">
      <c r="A39" s="1">
        <v>36</v>
      </c>
      <c r="B39" s="1">
        <v>84</v>
      </c>
      <c r="C39" s="2" t="s">
        <v>26</v>
      </c>
      <c r="D39" s="3" t="s">
        <v>4</v>
      </c>
      <c r="E39" s="4">
        <v>350000</v>
      </c>
      <c r="F39" s="4">
        <v>0</v>
      </c>
      <c r="G39" s="4"/>
      <c r="H39" s="4">
        <f t="shared" si="1"/>
        <v>0</v>
      </c>
      <c r="I39" s="4">
        <f>300000+50000</f>
        <v>350000</v>
      </c>
      <c r="J39" s="4"/>
      <c r="K39" s="4"/>
      <c r="L39" s="4"/>
      <c r="M39" s="4"/>
      <c r="O39" s="7"/>
      <c r="W39" s="5"/>
      <c r="X39" s="7"/>
      <c r="Y39" s="7"/>
      <c r="Z39" s="7"/>
      <c r="AA39" s="7"/>
      <c r="AB39" s="7"/>
      <c r="AC39" s="7"/>
      <c r="AD39" s="7"/>
    </row>
    <row r="40" spans="1:30" s="6" customFormat="1" ht="82.5">
      <c r="A40" s="1">
        <v>37</v>
      </c>
      <c r="B40" s="1">
        <v>84</v>
      </c>
      <c r="C40" s="2" t="s">
        <v>27</v>
      </c>
      <c r="D40" s="3" t="s">
        <v>4</v>
      </c>
      <c r="E40" s="4">
        <v>16747704</v>
      </c>
      <c r="F40" s="4">
        <v>1500000</v>
      </c>
      <c r="G40" s="4"/>
      <c r="H40" s="4">
        <f t="shared" si="1"/>
        <v>1500000</v>
      </c>
      <c r="I40" s="4">
        <v>5200000</v>
      </c>
      <c r="J40" s="4">
        <v>4800950</v>
      </c>
      <c r="K40" s="4"/>
      <c r="L40" s="4"/>
      <c r="M40" s="4"/>
      <c r="O40" s="7"/>
      <c r="W40" s="5"/>
      <c r="X40" s="7"/>
      <c r="Y40" s="7"/>
      <c r="Z40" s="7"/>
      <c r="AA40" s="7"/>
      <c r="AB40" s="7"/>
      <c r="AC40" s="7"/>
      <c r="AD40" s="7"/>
    </row>
    <row r="41" spans="1:30" s="6" customFormat="1" ht="49.5">
      <c r="A41" s="1">
        <v>38</v>
      </c>
      <c r="B41" s="1">
        <v>84</v>
      </c>
      <c r="C41" s="2" t="s">
        <v>22</v>
      </c>
      <c r="D41" s="3" t="s">
        <v>23</v>
      </c>
      <c r="E41" s="4">
        <v>11210000</v>
      </c>
      <c r="F41" s="4">
        <v>800000</v>
      </c>
      <c r="G41" s="4"/>
      <c r="H41" s="4">
        <f t="shared" si="1"/>
        <v>800000</v>
      </c>
      <c r="I41" s="4">
        <f>7210000+3200000</f>
        <v>10410000</v>
      </c>
      <c r="J41" s="4"/>
      <c r="K41" s="4"/>
      <c r="L41" s="4"/>
      <c r="M41" s="4"/>
      <c r="O41" s="7"/>
      <c r="W41" s="5"/>
      <c r="X41" s="7"/>
      <c r="Y41" s="7"/>
      <c r="Z41" s="7"/>
      <c r="AA41" s="7"/>
      <c r="AB41" s="7"/>
      <c r="AC41" s="7"/>
      <c r="AD41" s="7"/>
    </row>
    <row r="42" spans="1:30" s="6" customFormat="1" ht="82.5">
      <c r="A42" s="1">
        <v>39</v>
      </c>
      <c r="B42" s="1">
        <v>84</v>
      </c>
      <c r="C42" s="2" t="s">
        <v>29</v>
      </c>
      <c r="D42" s="3" t="s">
        <v>4</v>
      </c>
      <c r="E42" s="4">
        <v>3580000</v>
      </c>
      <c r="F42" s="4">
        <v>743000</v>
      </c>
      <c r="G42" s="4"/>
      <c r="H42" s="4">
        <f t="shared" si="1"/>
        <v>743000</v>
      </c>
      <c r="I42" s="4">
        <f>1157000+1680000</f>
        <v>2837000</v>
      </c>
      <c r="J42" s="4"/>
      <c r="K42" s="4"/>
      <c r="L42" s="4"/>
      <c r="M42" s="4"/>
      <c r="O42" s="7"/>
      <c r="W42" s="5"/>
      <c r="X42" s="7"/>
      <c r="Y42" s="7"/>
      <c r="Z42" s="7"/>
      <c r="AA42" s="7"/>
      <c r="AB42" s="7"/>
      <c r="AC42" s="7"/>
      <c r="AD42" s="7"/>
    </row>
    <row r="43" spans="1:30" s="6" customFormat="1" ht="49.5">
      <c r="A43" s="1">
        <v>40</v>
      </c>
      <c r="B43" s="1">
        <v>84</v>
      </c>
      <c r="C43" s="2" t="s">
        <v>32</v>
      </c>
      <c r="D43" s="3" t="s">
        <v>4</v>
      </c>
      <c r="E43" s="4">
        <v>15228526</v>
      </c>
      <c r="F43" s="4">
        <v>8502000</v>
      </c>
      <c r="G43" s="4"/>
      <c r="H43" s="4">
        <f t="shared" si="1"/>
        <v>8502000</v>
      </c>
      <c r="I43" s="4">
        <f>3200000+3705000-1010000</f>
        <v>5895000</v>
      </c>
      <c r="J43" s="4"/>
      <c r="K43" s="4"/>
      <c r="L43" s="4"/>
      <c r="M43" s="4"/>
      <c r="O43" s="7"/>
      <c r="W43" s="5"/>
      <c r="X43" s="7"/>
      <c r="Y43" s="7"/>
      <c r="Z43" s="7"/>
      <c r="AA43" s="7"/>
      <c r="AB43" s="7"/>
      <c r="AC43" s="7"/>
      <c r="AD43" s="7"/>
    </row>
    <row r="44" spans="1:30" s="6" customFormat="1" ht="49.5">
      <c r="A44" s="1">
        <v>41</v>
      </c>
      <c r="B44" s="1">
        <v>84</v>
      </c>
      <c r="C44" s="2" t="s">
        <v>38</v>
      </c>
      <c r="D44" s="3" t="s">
        <v>4</v>
      </c>
      <c r="E44" s="4">
        <v>500000</v>
      </c>
      <c r="F44" s="4">
        <v>280000</v>
      </c>
      <c r="G44" s="4"/>
      <c r="H44" s="4">
        <f t="shared" si="1"/>
        <v>280000</v>
      </c>
      <c r="I44" s="4">
        <v>220000</v>
      </c>
      <c r="J44" s="4"/>
      <c r="K44" s="4"/>
      <c r="L44" s="4"/>
      <c r="M44" s="4"/>
      <c r="O44" s="7"/>
      <c r="W44" s="5"/>
      <c r="X44" s="7"/>
      <c r="Y44" s="7"/>
      <c r="Z44" s="7"/>
      <c r="AA44" s="7"/>
      <c r="AB44" s="7"/>
      <c r="AC44" s="7"/>
      <c r="AD44" s="7"/>
    </row>
    <row r="45" spans="1:30" s="6" customFormat="1" ht="66">
      <c r="A45" s="1">
        <v>42</v>
      </c>
      <c r="B45" s="1">
        <v>84</v>
      </c>
      <c r="C45" s="2" t="s">
        <v>39</v>
      </c>
      <c r="D45" s="3" t="s">
        <v>4</v>
      </c>
      <c r="E45" s="4">
        <v>80000</v>
      </c>
      <c r="F45" s="4">
        <v>1000</v>
      </c>
      <c r="G45" s="4"/>
      <c r="H45" s="4">
        <f t="shared" si="1"/>
        <v>1000</v>
      </c>
      <c r="I45" s="4">
        <v>79000</v>
      </c>
      <c r="J45" s="4"/>
      <c r="K45" s="4"/>
      <c r="L45" s="4"/>
      <c r="M45" s="4"/>
      <c r="O45" s="7"/>
      <c r="W45" s="5"/>
      <c r="X45" s="7"/>
      <c r="Y45" s="7"/>
      <c r="Z45" s="7"/>
      <c r="AA45" s="7"/>
      <c r="AB45" s="7"/>
      <c r="AC45" s="7"/>
      <c r="AD45" s="7"/>
    </row>
    <row r="46" spans="1:30" s="6" customFormat="1" ht="16.5">
      <c r="A46" s="1">
        <v>43</v>
      </c>
      <c r="B46" s="1">
        <v>84</v>
      </c>
      <c r="C46" s="2" t="s">
        <v>70</v>
      </c>
      <c r="D46" s="3" t="s">
        <v>4</v>
      </c>
      <c r="E46" s="4">
        <v>1000000</v>
      </c>
      <c r="F46" s="4">
        <v>0</v>
      </c>
      <c r="G46" s="4"/>
      <c r="H46" s="4">
        <f t="shared" si="1"/>
        <v>0</v>
      </c>
      <c r="I46" s="4">
        <v>1000000</v>
      </c>
      <c r="J46" s="4"/>
      <c r="K46" s="4"/>
      <c r="L46" s="4"/>
      <c r="M46" s="4"/>
      <c r="O46" s="7"/>
      <c r="W46" s="5"/>
      <c r="X46" s="7"/>
      <c r="Y46" s="7"/>
      <c r="Z46" s="7"/>
      <c r="AA46" s="7"/>
      <c r="AB46" s="7"/>
      <c r="AC46" s="7"/>
      <c r="AD46" s="7"/>
    </row>
    <row r="47" spans="1:30" s="6" customFormat="1" ht="16.5">
      <c r="A47" s="1">
        <v>44</v>
      </c>
      <c r="B47" s="1">
        <v>84</v>
      </c>
      <c r="C47" s="2" t="s">
        <v>41</v>
      </c>
      <c r="D47" s="3" t="s">
        <v>4</v>
      </c>
      <c r="E47" s="4">
        <v>428000</v>
      </c>
      <c r="F47" s="4">
        <v>137000</v>
      </c>
      <c r="G47" s="4"/>
      <c r="H47" s="4">
        <f t="shared" si="1"/>
        <v>137000</v>
      </c>
      <c r="I47" s="4">
        <v>291000</v>
      </c>
      <c r="J47" s="4"/>
      <c r="K47" s="4"/>
      <c r="L47" s="4"/>
      <c r="M47" s="4"/>
      <c r="O47" s="7"/>
      <c r="W47" s="5"/>
      <c r="X47" s="7"/>
      <c r="Y47" s="7"/>
      <c r="Z47" s="7"/>
      <c r="AA47" s="7"/>
      <c r="AB47" s="7"/>
      <c r="AC47" s="7"/>
      <c r="AD47" s="7"/>
    </row>
    <row r="48" spans="1:30" s="6" customFormat="1" ht="16.5">
      <c r="A48" s="1">
        <v>45</v>
      </c>
      <c r="B48" s="1">
        <v>84</v>
      </c>
      <c r="C48" s="2" t="s">
        <v>42</v>
      </c>
      <c r="D48" s="3" t="s">
        <v>4</v>
      </c>
      <c r="E48" s="4">
        <v>545000</v>
      </c>
      <c r="F48" s="4">
        <v>0</v>
      </c>
      <c r="G48" s="4"/>
      <c r="H48" s="4">
        <f t="shared" si="1"/>
        <v>0</v>
      </c>
      <c r="I48" s="4">
        <v>545000</v>
      </c>
      <c r="J48" s="4"/>
      <c r="K48" s="4"/>
      <c r="L48" s="4"/>
      <c r="M48" s="4"/>
      <c r="O48" s="7"/>
      <c r="W48" s="5"/>
      <c r="X48" s="7"/>
      <c r="Y48" s="7"/>
      <c r="Z48" s="7"/>
      <c r="AA48" s="7"/>
      <c r="AB48" s="7"/>
      <c r="AC48" s="7"/>
      <c r="AD48" s="7"/>
    </row>
    <row r="49" spans="1:30" s="6" customFormat="1" ht="16.5">
      <c r="A49" s="1">
        <v>46</v>
      </c>
      <c r="B49" s="1">
        <v>84</v>
      </c>
      <c r="C49" s="2" t="s">
        <v>43</v>
      </c>
      <c r="D49" s="3" t="s">
        <v>4</v>
      </c>
      <c r="E49" s="4">
        <v>780000</v>
      </c>
      <c r="F49" s="4">
        <v>471000</v>
      </c>
      <c r="G49" s="4"/>
      <c r="H49" s="4">
        <f t="shared" si="1"/>
        <v>471000</v>
      </c>
      <c r="I49" s="4">
        <v>309000</v>
      </c>
      <c r="J49" s="4"/>
      <c r="K49" s="4"/>
      <c r="L49" s="4"/>
      <c r="M49" s="4"/>
      <c r="O49" s="7"/>
      <c r="W49" s="5"/>
      <c r="X49" s="7"/>
      <c r="Y49" s="7"/>
      <c r="Z49" s="7"/>
      <c r="AA49" s="7"/>
      <c r="AB49" s="7"/>
      <c r="AC49" s="7"/>
      <c r="AD49" s="7"/>
    </row>
    <row r="50" spans="1:30" s="6" customFormat="1" ht="33">
      <c r="A50" s="1">
        <v>47</v>
      </c>
      <c r="B50" s="1">
        <v>84</v>
      </c>
      <c r="C50" s="2" t="s">
        <v>44</v>
      </c>
      <c r="D50" s="3" t="s">
        <v>4</v>
      </c>
      <c r="E50" s="4">
        <v>100000</v>
      </c>
      <c r="F50" s="4">
        <v>5000</v>
      </c>
      <c r="G50" s="4"/>
      <c r="H50" s="4">
        <f t="shared" si="1"/>
        <v>5000</v>
      </c>
      <c r="I50" s="4">
        <v>95000</v>
      </c>
      <c r="J50" s="4"/>
      <c r="K50" s="4"/>
      <c r="L50" s="4"/>
      <c r="M50" s="4"/>
      <c r="O50" s="7"/>
      <c r="W50" s="5"/>
      <c r="X50" s="7"/>
      <c r="Y50" s="7"/>
      <c r="Z50" s="7"/>
      <c r="AA50" s="7"/>
      <c r="AB50" s="7"/>
      <c r="AC50" s="7"/>
      <c r="AD50" s="7"/>
    </row>
    <row r="51" spans="1:30" s="6" customFormat="1" ht="33">
      <c r="A51" s="1">
        <v>48</v>
      </c>
      <c r="B51" s="1">
        <v>84</v>
      </c>
      <c r="C51" s="2" t="s">
        <v>45</v>
      </c>
      <c r="D51" s="3" t="s">
        <v>4</v>
      </c>
      <c r="E51" s="4">
        <v>30000</v>
      </c>
      <c r="F51" s="4">
        <v>5000</v>
      </c>
      <c r="G51" s="4"/>
      <c r="H51" s="4">
        <f t="shared" si="1"/>
        <v>5000</v>
      </c>
      <c r="I51" s="4">
        <v>25000</v>
      </c>
      <c r="J51" s="4"/>
      <c r="K51" s="4"/>
      <c r="L51" s="4"/>
      <c r="M51" s="4"/>
      <c r="O51" s="7"/>
      <c r="W51" s="5"/>
      <c r="X51" s="7"/>
      <c r="Y51" s="7"/>
      <c r="Z51" s="7"/>
      <c r="AA51" s="7"/>
      <c r="AB51" s="7"/>
      <c r="AC51" s="7"/>
      <c r="AD51" s="7"/>
    </row>
    <row r="52" spans="1:30" s="6" customFormat="1" ht="49.5">
      <c r="A52" s="1">
        <v>49</v>
      </c>
      <c r="B52" s="1">
        <v>84</v>
      </c>
      <c r="C52" s="2" t="s">
        <v>46</v>
      </c>
      <c r="D52" s="3" t="s">
        <v>4</v>
      </c>
      <c r="E52" s="4">
        <v>30000</v>
      </c>
      <c r="F52" s="4">
        <v>5000</v>
      </c>
      <c r="G52" s="4"/>
      <c r="H52" s="4">
        <f t="shared" si="1"/>
        <v>5000</v>
      </c>
      <c r="I52" s="4">
        <v>25000</v>
      </c>
      <c r="J52" s="4"/>
      <c r="K52" s="4"/>
      <c r="L52" s="4"/>
      <c r="M52" s="4"/>
      <c r="O52" s="7"/>
      <c r="W52" s="5"/>
      <c r="X52" s="7"/>
      <c r="Y52" s="7"/>
      <c r="Z52" s="7"/>
      <c r="AA52" s="7"/>
      <c r="AB52" s="7"/>
      <c r="AC52" s="7"/>
      <c r="AD52" s="7"/>
    </row>
    <row r="53" spans="1:30" s="6" customFormat="1" ht="49.5">
      <c r="A53" s="1">
        <v>50</v>
      </c>
      <c r="B53" s="1">
        <v>84</v>
      </c>
      <c r="C53" s="2" t="s">
        <v>47</v>
      </c>
      <c r="D53" s="3" t="s">
        <v>4</v>
      </c>
      <c r="E53" s="4">
        <v>75000</v>
      </c>
      <c r="F53" s="4">
        <v>5000</v>
      </c>
      <c r="G53" s="4"/>
      <c r="H53" s="4">
        <f t="shared" si="1"/>
        <v>5000</v>
      </c>
      <c r="I53" s="4">
        <v>70000</v>
      </c>
      <c r="J53" s="4"/>
      <c r="K53" s="4"/>
      <c r="L53" s="4"/>
      <c r="M53" s="4"/>
      <c r="O53" s="7"/>
      <c r="W53" s="5"/>
      <c r="X53" s="7"/>
      <c r="Y53" s="7"/>
      <c r="Z53" s="7"/>
      <c r="AA53" s="7"/>
      <c r="AB53" s="7"/>
      <c r="AC53" s="7"/>
      <c r="AD53" s="7"/>
    </row>
    <row r="54" spans="1:30" s="6" customFormat="1" ht="49.5">
      <c r="A54" s="1">
        <v>51</v>
      </c>
      <c r="B54" s="1">
        <v>84</v>
      </c>
      <c r="C54" s="2" t="s">
        <v>48</v>
      </c>
      <c r="D54" s="3" t="s">
        <v>4</v>
      </c>
      <c r="E54" s="4">
        <v>50000</v>
      </c>
      <c r="F54" s="4">
        <v>6000</v>
      </c>
      <c r="G54" s="4"/>
      <c r="H54" s="4">
        <f t="shared" si="1"/>
        <v>6000</v>
      </c>
      <c r="I54" s="4">
        <v>44000</v>
      </c>
      <c r="J54" s="4"/>
      <c r="K54" s="4"/>
      <c r="L54" s="4"/>
      <c r="M54" s="4"/>
      <c r="O54" s="7"/>
      <c r="W54" s="5"/>
      <c r="X54" s="7"/>
      <c r="Y54" s="7"/>
      <c r="Z54" s="7"/>
      <c r="AA54" s="7"/>
      <c r="AB54" s="7"/>
      <c r="AC54" s="7"/>
      <c r="AD54" s="7"/>
    </row>
    <row r="55" spans="1:30" s="6" customFormat="1" ht="66">
      <c r="A55" s="1">
        <v>52</v>
      </c>
      <c r="B55" s="1">
        <v>84</v>
      </c>
      <c r="C55" s="2" t="s">
        <v>49</v>
      </c>
      <c r="D55" s="3" t="s">
        <v>4</v>
      </c>
      <c r="E55" s="4">
        <v>100000</v>
      </c>
      <c r="F55" s="4">
        <v>0</v>
      </c>
      <c r="G55" s="4"/>
      <c r="H55" s="4">
        <f t="shared" si="1"/>
        <v>0</v>
      </c>
      <c r="I55" s="4">
        <v>100000</v>
      </c>
      <c r="J55" s="4"/>
      <c r="K55" s="4"/>
      <c r="L55" s="4"/>
      <c r="M55" s="4"/>
      <c r="O55" s="7"/>
      <c r="W55" s="5"/>
      <c r="X55" s="7"/>
      <c r="Y55" s="7"/>
      <c r="Z55" s="7"/>
      <c r="AA55" s="7"/>
      <c r="AB55" s="7"/>
      <c r="AC55" s="7"/>
      <c r="AD55" s="7"/>
    </row>
    <row r="56" spans="1:30" s="6" customFormat="1" ht="82.5">
      <c r="A56" s="1">
        <v>53</v>
      </c>
      <c r="B56" s="1">
        <v>84</v>
      </c>
      <c r="C56" s="2" t="s">
        <v>50</v>
      </c>
      <c r="D56" s="3" t="s">
        <v>4</v>
      </c>
      <c r="E56" s="4">
        <v>100000</v>
      </c>
      <c r="F56" s="4">
        <v>0</v>
      </c>
      <c r="G56" s="4"/>
      <c r="H56" s="4">
        <f t="shared" si="1"/>
        <v>0</v>
      </c>
      <c r="I56" s="4">
        <v>100000</v>
      </c>
      <c r="J56" s="4"/>
      <c r="K56" s="4"/>
      <c r="L56" s="4"/>
      <c r="M56" s="4"/>
      <c r="O56" s="7"/>
      <c r="W56" s="5"/>
      <c r="X56" s="7"/>
      <c r="Y56" s="7"/>
      <c r="Z56" s="7"/>
      <c r="AA56" s="7"/>
      <c r="AB56" s="7"/>
      <c r="AC56" s="7"/>
      <c r="AD56" s="7"/>
    </row>
    <row r="57" spans="1:30" s="6" customFormat="1" ht="82.5">
      <c r="A57" s="1">
        <v>54</v>
      </c>
      <c r="B57" s="1">
        <v>84</v>
      </c>
      <c r="C57" s="2" t="s">
        <v>51</v>
      </c>
      <c r="D57" s="3" t="s">
        <v>4</v>
      </c>
      <c r="E57" s="4">
        <v>100000</v>
      </c>
      <c r="F57" s="4">
        <v>0</v>
      </c>
      <c r="G57" s="4"/>
      <c r="H57" s="4">
        <f t="shared" si="1"/>
        <v>0</v>
      </c>
      <c r="I57" s="4">
        <v>100000</v>
      </c>
      <c r="J57" s="4"/>
      <c r="K57" s="4"/>
      <c r="L57" s="4"/>
      <c r="M57" s="4"/>
      <c r="O57" s="7"/>
      <c r="W57" s="5"/>
      <c r="X57" s="7"/>
      <c r="Y57" s="7"/>
      <c r="Z57" s="7"/>
      <c r="AA57" s="7"/>
      <c r="AB57" s="7"/>
      <c r="AC57" s="7"/>
      <c r="AD57" s="7"/>
    </row>
    <row r="58" spans="1:30" s="6" customFormat="1" ht="66">
      <c r="A58" s="1">
        <v>55</v>
      </c>
      <c r="B58" s="1">
        <v>84</v>
      </c>
      <c r="C58" s="2" t="s">
        <v>52</v>
      </c>
      <c r="D58" s="3" t="s">
        <v>4</v>
      </c>
      <c r="E58" s="4">
        <v>150000</v>
      </c>
      <c r="F58" s="4">
        <v>1000</v>
      </c>
      <c r="G58" s="4"/>
      <c r="H58" s="4">
        <f t="shared" si="1"/>
        <v>1000</v>
      </c>
      <c r="I58" s="4">
        <v>145000</v>
      </c>
      <c r="J58" s="4"/>
      <c r="K58" s="4"/>
      <c r="L58" s="4"/>
      <c r="M58" s="4"/>
      <c r="O58" s="7"/>
      <c r="W58" s="5"/>
      <c r="X58" s="7"/>
      <c r="Y58" s="7"/>
      <c r="Z58" s="7"/>
      <c r="AA58" s="7"/>
      <c r="AB58" s="7"/>
      <c r="AC58" s="7"/>
      <c r="AD58" s="7"/>
    </row>
    <row r="59" spans="1:30" s="6" customFormat="1" ht="49.5">
      <c r="A59" s="1">
        <v>56</v>
      </c>
      <c r="B59" s="1">
        <v>84</v>
      </c>
      <c r="C59" s="2" t="s">
        <v>53</v>
      </c>
      <c r="D59" s="3" t="s">
        <v>4</v>
      </c>
      <c r="E59" s="4">
        <v>182000</v>
      </c>
      <c r="F59" s="4">
        <v>27000</v>
      </c>
      <c r="G59" s="4"/>
      <c r="H59" s="4">
        <f t="shared" si="1"/>
        <v>27000</v>
      </c>
      <c r="I59" s="4">
        <f>165000-10000</f>
        <v>155000</v>
      </c>
      <c r="J59" s="4"/>
      <c r="K59" s="4"/>
      <c r="L59" s="4"/>
      <c r="M59" s="4"/>
      <c r="O59" s="7"/>
      <c r="W59" s="5"/>
      <c r="X59" s="7"/>
      <c r="Y59" s="7"/>
      <c r="Z59" s="7"/>
      <c r="AA59" s="7"/>
      <c r="AB59" s="7"/>
      <c r="AC59" s="7"/>
      <c r="AD59" s="7"/>
    </row>
    <row r="60" spans="1:30" s="6" customFormat="1" ht="99">
      <c r="A60" s="1">
        <v>57</v>
      </c>
      <c r="B60" s="1">
        <v>84</v>
      </c>
      <c r="C60" s="2" t="s">
        <v>54</v>
      </c>
      <c r="D60" s="3" t="s">
        <v>4</v>
      </c>
      <c r="E60" s="4">
        <v>291000</v>
      </c>
      <c r="F60" s="4">
        <v>46000</v>
      </c>
      <c r="G60" s="4"/>
      <c r="H60" s="4">
        <f t="shared" si="1"/>
        <v>46000</v>
      </c>
      <c r="I60" s="4">
        <f>235000+10000</f>
        <v>245000</v>
      </c>
      <c r="J60" s="4"/>
      <c r="K60" s="4"/>
      <c r="L60" s="4"/>
      <c r="M60" s="4"/>
      <c r="O60" s="7"/>
      <c r="W60" s="5"/>
      <c r="X60" s="7"/>
      <c r="Y60" s="7"/>
      <c r="Z60" s="7"/>
      <c r="AA60" s="7"/>
      <c r="AB60" s="7"/>
      <c r="AC60" s="7"/>
      <c r="AD60" s="7"/>
    </row>
    <row r="61" spans="1:30" s="6" customFormat="1" ht="66">
      <c r="A61" s="1">
        <v>58</v>
      </c>
      <c r="B61" s="1">
        <v>84</v>
      </c>
      <c r="C61" s="2" t="s">
        <v>55</v>
      </c>
      <c r="D61" s="3" t="s">
        <v>4</v>
      </c>
      <c r="E61" s="4">
        <v>75000</v>
      </c>
      <c r="F61" s="4">
        <v>6000</v>
      </c>
      <c r="G61" s="4"/>
      <c r="H61" s="4">
        <f t="shared" si="1"/>
        <v>6000</v>
      </c>
      <c r="I61" s="4">
        <v>69000</v>
      </c>
      <c r="J61" s="4"/>
      <c r="K61" s="4"/>
      <c r="L61" s="4"/>
      <c r="M61" s="4"/>
      <c r="O61" s="7"/>
      <c r="W61" s="5"/>
      <c r="X61" s="7"/>
      <c r="Y61" s="7"/>
      <c r="Z61" s="7"/>
      <c r="AA61" s="7"/>
      <c r="AB61" s="7"/>
      <c r="AC61" s="7"/>
      <c r="AD61" s="7"/>
    </row>
    <row r="62" spans="1:30" s="6" customFormat="1" ht="82.5">
      <c r="A62" s="1">
        <v>59</v>
      </c>
      <c r="B62" s="1">
        <v>84</v>
      </c>
      <c r="C62" s="2" t="s">
        <v>56</v>
      </c>
      <c r="D62" s="3" t="s">
        <v>4</v>
      </c>
      <c r="E62" s="4">
        <v>41000</v>
      </c>
      <c r="F62" s="4">
        <v>1000</v>
      </c>
      <c r="G62" s="4"/>
      <c r="H62" s="4">
        <f t="shared" si="1"/>
        <v>1000</v>
      </c>
      <c r="I62" s="4">
        <v>40000</v>
      </c>
      <c r="J62" s="4"/>
      <c r="K62" s="4"/>
      <c r="L62" s="4"/>
      <c r="M62" s="4"/>
      <c r="O62" s="7"/>
      <c r="W62" s="5"/>
      <c r="X62" s="7"/>
      <c r="Y62" s="7"/>
      <c r="Z62" s="7"/>
      <c r="AA62" s="7"/>
      <c r="AB62" s="7"/>
      <c r="AC62" s="7"/>
      <c r="AD62" s="7"/>
    </row>
    <row r="63" spans="1:30" s="6" customFormat="1" ht="66">
      <c r="A63" s="1">
        <v>60</v>
      </c>
      <c r="B63" s="1">
        <v>84</v>
      </c>
      <c r="C63" s="2" t="s">
        <v>57</v>
      </c>
      <c r="D63" s="3" t="s">
        <v>4</v>
      </c>
      <c r="E63" s="4">
        <v>160000</v>
      </c>
      <c r="F63" s="4">
        <v>1000</v>
      </c>
      <c r="G63" s="4"/>
      <c r="H63" s="4">
        <f t="shared" si="1"/>
        <v>1000</v>
      </c>
      <c r="I63" s="4">
        <v>159000</v>
      </c>
      <c r="J63" s="4"/>
      <c r="K63" s="4"/>
      <c r="L63" s="4"/>
      <c r="M63" s="4"/>
      <c r="O63" s="7"/>
      <c r="W63" s="5"/>
      <c r="X63" s="7"/>
      <c r="Y63" s="7"/>
      <c r="Z63" s="7"/>
      <c r="AA63" s="7"/>
      <c r="AB63" s="7"/>
      <c r="AC63" s="7"/>
      <c r="AD63" s="7"/>
    </row>
    <row r="64" spans="1:30" s="6" customFormat="1" ht="33">
      <c r="A64" s="1">
        <v>61</v>
      </c>
      <c r="B64" s="1">
        <v>84</v>
      </c>
      <c r="C64" s="2" t="s">
        <v>58</v>
      </c>
      <c r="D64" s="3" t="s">
        <v>4</v>
      </c>
      <c r="E64" s="4">
        <v>120000</v>
      </c>
      <c r="F64" s="4">
        <v>0</v>
      </c>
      <c r="G64" s="4"/>
      <c r="H64" s="4">
        <f t="shared" si="1"/>
        <v>0</v>
      </c>
      <c r="I64" s="4">
        <v>120000</v>
      </c>
      <c r="J64" s="4"/>
      <c r="K64" s="4"/>
      <c r="L64" s="4"/>
      <c r="M64" s="4"/>
      <c r="O64" s="7"/>
      <c r="W64" s="5"/>
      <c r="X64" s="7"/>
      <c r="Y64" s="7"/>
      <c r="Z64" s="7"/>
      <c r="AA64" s="7"/>
      <c r="AB64" s="7"/>
      <c r="AC64" s="7"/>
      <c r="AD64" s="7"/>
    </row>
    <row r="65" spans="1:30" s="6" customFormat="1" ht="82.5">
      <c r="A65" s="1">
        <v>62</v>
      </c>
      <c r="B65" s="1">
        <v>84</v>
      </c>
      <c r="C65" s="2" t="s">
        <v>59</v>
      </c>
      <c r="D65" s="3" t="s">
        <v>4</v>
      </c>
      <c r="E65" s="4">
        <v>60000</v>
      </c>
      <c r="F65" s="4">
        <v>5000</v>
      </c>
      <c r="G65" s="4"/>
      <c r="H65" s="4">
        <f t="shared" si="1"/>
        <v>5000</v>
      </c>
      <c r="I65" s="4">
        <v>55000</v>
      </c>
      <c r="J65" s="4"/>
      <c r="K65" s="4"/>
      <c r="L65" s="4"/>
      <c r="M65" s="4"/>
      <c r="O65" s="7"/>
      <c r="W65" s="5"/>
      <c r="X65" s="7"/>
      <c r="Y65" s="7"/>
      <c r="Z65" s="7"/>
      <c r="AA65" s="7"/>
      <c r="AB65" s="7"/>
      <c r="AC65" s="7"/>
      <c r="AD65" s="7"/>
    </row>
    <row r="66" spans="1:30" s="6" customFormat="1" ht="66">
      <c r="A66" s="1">
        <v>63</v>
      </c>
      <c r="B66" s="1">
        <v>84</v>
      </c>
      <c r="C66" s="2" t="s">
        <v>60</v>
      </c>
      <c r="D66" s="3" t="s">
        <v>4</v>
      </c>
      <c r="E66" s="4">
        <v>130000</v>
      </c>
      <c r="F66" s="4">
        <v>10000</v>
      </c>
      <c r="G66" s="4"/>
      <c r="H66" s="4">
        <f t="shared" si="1"/>
        <v>10000</v>
      </c>
      <c r="I66" s="4">
        <v>120000</v>
      </c>
      <c r="J66" s="4"/>
      <c r="K66" s="4"/>
      <c r="L66" s="4"/>
      <c r="M66" s="4"/>
      <c r="O66" s="7"/>
      <c r="W66" s="5"/>
      <c r="X66" s="7"/>
      <c r="Y66" s="7"/>
      <c r="Z66" s="7"/>
      <c r="AA66" s="7"/>
      <c r="AB66" s="7"/>
      <c r="AC66" s="7"/>
      <c r="AD66" s="7"/>
    </row>
    <row r="67" spans="1:30" s="6" customFormat="1" ht="82.5">
      <c r="A67" s="1">
        <v>64</v>
      </c>
      <c r="B67" s="1">
        <v>84</v>
      </c>
      <c r="C67" s="2" t="s">
        <v>61</v>
      </c>
      <c r="D67" s="3" t="s">
        <v>4</v>
      </c>
      <c r="E67" s="4">
        <v>50000</v>
      </c>
      <c r="F67" s="4">
        <v>1000</v>
      </c>
      <c r="G67" s="4"/>
      <c r="H67" s="4">
        <f t="shared" si="1"/>
        <v>1000</v>
      </c>
      <c r="I67" s="4">
        <v>49000</v>
      </c>
      <c r="J67" s="4"/>
      <c r="K67" s="4"/>
      <c r="L67" s="4"/>
      <c r="M67" s="4"/>
      <c r="O67" s="7"/>
      <c r="W67" s="5"/>
      <c r="X67" s="7"/>
      <c r="Y67" s="7"/>
      <c r="Z67" s="7"/>
      <c r="AA67" s="7"/>
      <c r="AB67" s="7"/>
      <c r="AC67" s="7"/>
      <c r="AD67" s="7"/>
    </row>
    <row r="68" spans="1:30" s="6" customFormat="1" ht="99">
      <c r="A68" s="1">
        <v>65</v>
      </c>
      <c r="B68" s="1">
        <v>84</v>
      </c>
      <c r="C68" s="2" t="s">
        <v>62</v>
      </c>
      <c r="D68" s="3" t="s">
        <v>4</v>
      </c>
      <c r="E68" s="4">
        <v>450000</v>
      </c>
      <c r="F68" s="4">
        <v>1000</v>
      </c>
      <c r="G68" s="4"/>
      <c r="H68" s="4">
        <f t="shared" si="1"/>
        <v>1000</v>
      </c>
      <c r="I68" s="4">
        <v>449000</v>
      </c>
      <c r="J68" s="4"/>
      <c r="K68" s="4"/>
      <c r="L68" s="4"/>
      <c r="M68" s="4"/>
      <c r="O68" s="7"/>
      <c r="W68" s="5"/>
      <c r="X68" s="7"/>
      <c r="Y68" s="7"/>
      <c r="Z68" s="7"/>
      <c r="AA68" s="7"/>
      <c r="AB68" s="7"/>
      <c r="AC68" s="7"/>
      <c r="AD68" s="7"/>
    </row>
    <row r="69" spans="1:30" s="6" customFormat="1" ht="99">
      <c r="A69" s="1">
        <v>66</v>
      </c>
      <c r="B69" s="1">
        <v>84</v>
      </c>
      <c r="C69" s="2" t="s">
        <v>63</v>
      </c>
      <c r="D69" s="3" t="s">
        <v>4</v>
      </c>
      <c r="E69" s="4">
        <v>3661000</v>
      </c>
      <c r="F69" s="4">
        <v>2591000</v>
      </c>
      <c r="G69" s="4"/>
      <c r="H69" s="4">
        <f t="shared" si="1"/>
        <v>2591000</v>
      </c>
      <c r="I69" s="4">
        <v>1070000</v>
      </c>
      <c r="J69" s="4"/>
      <c r="K69" s="4"/>
      <c r="L69" s="4"/>
      <c r="M69" s="4"/>
      <c r="O69" s="7"/>
      <c r="W69" s="5"/>
      <c r="X69" s="7"/>
      <c r="Y69" s="7"/>
      <c r="Z69" s="7"/>
      <c r="AA69" s="7"/>
      <c r="AB69" s="7"/>
      <c r="AC69" s="7"/>
      <c r="AD69" s="7"/>
    </row>
    <row r="70" spans="1:30" s="6" customFormat="1" ht="16.5">
      <c r="A70" s="1">
        <v>67</v>
      </c>
      <c r="B70" s="1">
        <v>84</v>
      </c>
      <c r="C70" s="2" t="s">
        <v>64</v>
      </c>
      <c r="D70" s="3" t="s">
        <v>4</v>
      </c>
      <c r="E70" s="4">
        <v>560500</v>
      </c>
      <c r="F70" s="4">
        <v>368000</v>
      </c>
      <c r="G70" s="4"/>
      <c r="H70" s="4">
        <f t="shared" si="1"/>
        <v>368000</v>
      </c>
      <c r="I70" s="4">
        <v>192500</v>
      </c>
      <c r="J70" s="4"/>
      <c r="K70" s="4"/>
      <c r="L70" s="4"/>
      <c r="M70" s="4"/>
      <c r="O70" s="7"/>
      <c r="W70" s="5"/>
      <c r="X70" s="7"/>
      <c r="Y70" s="7"/>
      <c r="Z70" s="7"/>
      <c r="AA70" s="7"/>
      <c r="AB70" s="7"/>
      <c r="AC70" s="7"/>
      <c r="AD70" s="7"/>
    </row>
    <row r="71" spans="1:15" s="6" customFormat="1" ht="99">
      <c r="A71" s="1">
        <v>68</v>
      </c>
      <c r="B71" s="1">
        <v>84</v>
      </c>
      <c r="C71" s="2" t="s">
        <v>87</v>
      </c>
      <c r="D71" s="3" t="s">
        <v>4</v>
      </c>
      <c r="E71" s="4">
        <v>4000000</v>
      </c>
      <c r="F71" s="4"/>
      <c r="G71" s="4"/>
      <c r="H71" s="4">
        <f t="shared" si="1"/>
        <v>0</v>
      </c>
      <c r="I71" s="4">
        <v>4000000</v>
      </c>
      <c r="J71" s="4"/>
      <c r="K71" s="4"/>
      <c r="L71" s="4"/>
      <c r="M71" s="4"/>
      <c r="O71" s="7"/>
    </row>
    <row r="72" spans="1:15" s="11" customFormat="1" ht="16.5">
      <c r="A72" s="9"/>
      <c r="B72" s="9"/>
      <c r="C72" s="12" t="s">
        <v>7</v>
      </c>
      <c r="D72" s="12"/>
      <c r="E72" s="10">
        <f>SUM(E4:E71)</f>
        <v>433073957.70881224</v>
      </c>
      <c r="F72" s="10">
        <f aca="true" t="shared" si="2" ref="F72:M72">SUM(F4:F71)</f>
        <v>155764000</v>
      </c>
      <c r="G72" s="10">
        <f t="shared" si="2"/>
        <v>0</v>
      </c>
      <c r="H72" s="10">
        <f t="shared" si="2"/>
        <v>155764000</v>
      </c>
      <c r="I72" s="10">
        <f t="shared" si="2"/>
        <v>163129988.33881226</v>
      </c>
      <c r="J72" s="10">
        <f t="shared" si="2"/>
        <v>8004939</v>
      </c>
      <c r="K72" s="10">
        <f t="shared" si="2"/>
        <v>2219715</v>
      </c>
      <c r="L72" s="10">
        <f t="shared" si="2"/>
        <v>46093.99999999999</v>
      </c>
      <c r="M72" s="10">
        <f t="shared" si="2"/>
        <v>26854</v>
      </c>
      <c r="O72" s="7"/>
    </row>
    <row r="73" ht="17.25" customHeight="1"/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5:13" ht="12.75">
      <c r="E76" s="7"/>
      <c r="F76" s="7"/>
      <c r="G76" s="7"/>
      <c r="H76" s="7"/>
      <c r="I76" s="7"/>
      <c r="J76" s="7"/>
      <c r="K76" s="7"/>
      <c r="L76" s="7"/>
      <c r="M76" s="7"/>
    </row>
    <row r="77" spans="6:13" ht="12.75">
      <c r="F77" s="7"/>
      <c r="G77" s="7"/>
      <c r="H77" s="7"/>
      <c r="I77" s="7"/>
      <c r="J77" s="7"/>
      <c r="K77" s="7"/>
      <c r="L77" s="7"/>
      <c r="M77" s="7"/>
    </row>
    <row r="78" spans="5:9" ht="12.75">
      <c r="E78" s="7"/>
      <c r="I78" s="7"/>
    </row>
    <row r="79" spans="5:13" ht="12.75">
      <c r="E79" s="7"/>
      <c r="F79" s="7"/>
      <c r="G79" s="7"/>
      <c r="H79" s="7"/>
      <c r="I79" s="7"/>
      <c r="J79" s="7"/>
      <c r="K79" s="7"/>
      <c r="L79" s="7"/>
      <c r="M79" s="7"/>
    </row>
  </sheetData>
  <sheetProtection/>
  <autoFilter ref="A3:AD3"/>
  <mergeCells count="14">
    <mergeCell ref="F2:F3"/>
    <mergeCell ref="L2:L3"/>
    <mergeCell ref="M2:M3"/>
    <mergeCell ref="J2:J3"/>
    <mergeCell ref="I2:I3"/>
    <mergeCell ref="K2:K3"/>
    <mergeCell ref="G2:G3"/>
    <mergeCell ref="H2:H3"/>
    <mergeCell ref="C72:D72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10/i la HCJM nr.197/2020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2020-12-21T08:48:04Z</cp:lastPrinted>
  <dcterms:created xsi:type="dcterms:W3CDTF">2015-06-11T12:42:20Z</dcterms:created>
  <dcterms:modified xsi:type="dcterms:W3CDTF">2020-12-23T06:51:26Z</dcterms:modified>
  <cp:category/>
  <cp:version/>
  <cp:contentType/>
  <cp:contentStatus/>
</cp:coreProperties>
</file>