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ost mediu " sheetId="1" r:id="rId1"/>
    <sheet name="cost 2000" sheetId="2" r:id="rId2"/>
    <sheet name="cost mediu 1" sheetId="3" r:id="rId3"/>
    <sheet name="Foaie3" sheetId="4" r:id="rId4"/>
  </sheets>
  <definedNames/>
  <calcPr fullCalcOnLoad="1"/>
</workbook>
</file>

<file path=xl/sharedStrings.xml><?xml version="1.0" encoding="utf-8"?>
<sst xmlns="http://schemas.openxmlformats.org/spreadsheetml/2006/main" count="61" uniqueCount="22">
  <si>
    <t>cheltuieli de personal</t>
  </si>
  <si>
    <t>bunuri si servicii total</t>
  </si>
  <si>
    <t>medicamente şi materiale sanitare</t>
  </si>
  <si>
    <t>rest cheltuieli materiale</t>
  </si>
  <si>
    <t>asistenţă socială</t>
  </si>
  <si>
    <t>hrană</t>
  </si>
  <si>
    <t>obiecte de inventar</t>
  </si>
  <si>
    <t>apă, canal, salubritate</t>
  </si>
  <si>
    <t>Total cheltuieli de funcţionare</t>
  </si>
  <si>
    <t>Anexă</t>
  </si>
  <si>
    <t>lei</t>
  </si>
  <si>
    <t>Calculul costului mediu/lună/beneficiar, pe grade de dependenţă</t>
  </si>
  <si>
    <r>
      <t xml:space="preserve">cost mediu/lună/beneficiar - </t>
    </r>
    <r>
      <rPr>
        <b/>
        <sz val="10"/>
        <rFont val="Arial"/>
        <family val="2"/>
      </rPr>
      <t>persoană dependentă</t>
    </r>
  </si>
  <si>
    <r>
      <t xml:space="preserve">cost mediu/lună/beneficiar - </t>
    </r>
    <r>
      <rPr>
        <b/>
        <sz val="10"/>
        <rFont val="Arial"/>
        <family val="2"/>
      </rPr>
      <t>persoană semidependentă</t>
    </r>
  </si>
  <si>
    <t>nr.asistaţi</t>
  </si>
  <si>
    <t>cheltuieli total</t>
  </si>
  <si>
    <t>cost mediu</t>
  </si>
  <si>
    <r>
      <t xml:space="preserve">cost mediu/lună/beneficiar - </t>
    </r>
    <r>
      <rPr>
        <b/>
        <sz val="10"/>
        <rFont val="Arial"/>
        <family val="2"/>
      </rPr>
      <t>persoană independentă</t>
    </r>
  </si>
  <si>
    <t>TOTAL</t>
  </si>
  <si>
    <t>3=4+5+6+7+8</t>
  </si>
  <si>
    <t>10=2+3+9</t>
  </si>
  <si>
    <r>
      <t xml:space="preserve">cost mediu/lună/beneficiar - </t>
    </r>
    <r>
      <rPr>
        <b/>
        <sz val="10"/>
        <rFont val="Arial"/>
        <family val="2"/>
      </rPr>
      <t>persoană care nu este dependentă</t>
    </r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</si>
</sst>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0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" sqref="A6"/>
    </sheetView>
  </sheetViews>
  <sheetFormatPr defaultColWidth="9.140625" defaultRowHeight="12.75"/>
  <cols>
    <col min="1" max="1" width="32.00390625" style="0" customWidth="1"/>
    <col min="2" max="2" width="6.8515625" style="0" customWidth="1"/>
    <col min="3" max="3" width="9.00390625" style="0" customWidth="1"/>
    <col min="4" max="4" width="13.7109375" style="0" customWidth="1"/>
    <col min="5" max="5" width="9.8515625" style="0" customWidth="1"/>
    <col min="6" max="6" width="9.421875" style="0" customWidth="1"/>
    <col min="7" max="7" width="10.00390625" style="0" customWidth="1"/>
    <col min="8" max="9" width="9.8515625" style="0" customWidth="1"/>
    <col min="10" max="10" width="10.57421875" style="0" customWidth="1"/>
    <col min="11" max="11" width="9.28125" style="0" customWidth="1"/>
    <col min="12" max="12" width="8.421875" style="0" hidden="1" customWidth="1"/>
    <col min="13" max="13" width="0" style="0" hidden="1" customWidth="1"/>
  </cols>
  <sheetData>
    <row r="1" ht="12.75">
      <c r="N1" s="5" t="s">
        <v>9</v>
      </c>
    </row>
    <row r="2" spans="10:11" ht="12.75">
      <c r="J2" s="5"/>
      <c r="K2" s="5"/>
    </row>
    <row r="3" spans="1:14" ht="1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5" ht="12.75">
      <c r="N5" s="5" t="s">
        <v>10</v>
      </c>
    </row>
    <row r="6" spans="1:14" ht="84.75" customHeight="1">
      <c r="A6" s="2"/>
      <c r="B6" s="4" t="s">
        <v>14</v>
      </c>
      <c r="C6" s="4" t="s">
        <v>0</v>
      </c>
      <c r="D6" s="4" t="s">
        <v>1</v>
      </c>
      <c r="E6" s="4" t="s">
        <v>2</v>
      </c>
      <c r="F6" s="4" t="s">
        <v>5</v>
      </c>
      <c r="G6" s="4" t="s">
        <v>6</v>
      </c>
      <c r="H6" s="4" t="s">
        <v>7</v>
      </c>
      <c r="I6" s="4" t="s">
        <v>3</v>
      </c>
      <c r="J6" s="4" t="s">
        <v>4</v>
      </c>
      <c r="K6" s="4" t="s">
        <v>8</v>
      </c>
      <c r="L6" s="8"/>
      <c r="M6" s="13" t="s">
        <v>16</v>
      </c>
      <c r="N6" s="13" t="s">
        <v>16</v>
      </c>
    </row>
    <row r="7" spans="1:14" ht="17.25" customHeight="1">
      <c r="A7" s="22">
        <v>0</v>
      </c>
      <c r="B7" s="22">
        <v>1</v>
      </c>
      <c r="C7" s="23">
        <v>2</v>
      </c>
      <c r="D7" s="23" t="s">
        <v>19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 t="s">
        <v>20</v>
      </c>
      <c r="L7" s="22"/>
      <c r="M7" s="24"/>
      <c r="N7" s="24">
        <v>11</v>
      </c>
    </row>
    <row r="8" spans="1:14" ht="21.75" customHeight="1">
      <c r="A8" s="15" t="s">
        <v>18</v>
      </c>
      <c r="B8" s="15">
        <v>65</v>
      </c>
      <c r="C8" s="9">
        <v>892411</v>
      </c>
      <c r="D8" s="9">
        <v>868988</v>
      </c>
      <c r="E8" s="9">
        <v>36296</v>
      </c>
      <c r="F8" s="9">
        <v>327210</v>
      </c>
      <c r="G8" s="9">
        <v>12816</v>
      </c>
      <c r="H8" s="9">
        <v>34251</v>
      </c>
      <c r="I8" s="9">
        <f>D8-E8-F8-G8-H8</f>
        <v>458415</v>
      </c>
      <c r="J8" s="9">
        <v>2676</v>
      </c>
      <c r="K8" s="9">
        <f>C8+D8+J8</f>
        <v>1764075</v>
      </c>
      <c r="L8" s="11">
        <v>100</v>
      </c>
      <c r="M8" s="21">
        <f>K8/B8/12</f>
        <v>2261.6346153846152</v>
      </c>
      <c r="N8" s="21">
        <v>2262</v>
      </c>
    </row>
    <row r="9" spans="1:14" ht="38.25" customHeight="1">
      <c r="A9" s="16" t="s">
        <v>12</v>
      </c>
      <c r="B9" s="16">
        <v>10</v>
      </c>
      <c r="C9" s="3">
        <f>K9-D9-J9</f>
        <v>166154.2687555801</v>
      </c>
      <c r="D9" s="3">
        <f>D8*L9/100</f>
        <v>161709.1312444199</v>
      </c>
      <c r="E9" s="3">
        <f>E8*L9/100</f>
        <v>6754.287317716084</v>
      </c>
      <c r="F9" s="3">
        <f>419.5*B9*12</f>
        <v>50340</v>
      </c>
      <c r="G9" s="3">
        <f>G8*L9/100</f>
        <v>2384.916967815994</v>
      </c>
      <c r="H9" s="3">
        <f>H8*L9/100</f>
        <v>6373.7352578546825</v>
      </c>
      <c r="I9" s="3">
        <f>D9-E9-F9-G9-H9</f>
        <v>95856.19170103314</v>
      </c>
      <c r="J9" s="3">
        <f>3.43*B9*12</f>
        <v>411.6</v>
      </c>
      <c r="K9" s="9">
        <f>K8-K10-K11</f>
        <v>328275</v>
      </c>
      <c r="L9" s="10">
        <f>K9*L8/K8</f>
        <v>18.60890268270907</v>
      </c>
      <c r="M9" s="2">
        <f>K9/B9/12</f>
        <v>2735.625</v>
      </c>
      <c r="N9" s="14">
        <v>2736</v>
      </c>
    </row>
    <row r="10" spans="1:14" ht="42" customHeight="1">
      <c r="A10" s="16" t="s">
        <v>13</v>
      </c>
      <c r="B10" s="16">
        <v>38</v>
      </c>
      <c r="C10" s="3">
        <v>521801</v>
      </c>
      <c r="D10" s="3">
        <f>D8*L10/100</f>
        <v>508105.82902427623</v>
      </c>
      <c r="E10" s="3">
        <f>E8*L10/100</f>
        <v>21222.628126355172</v>
      </c>
      <c r="F10" s="3">
        <f>419.5*B10*12</f>
        <v>191292</v>
      </c>
      <c r="G10" s="3">
        <f>G8*L10/100</f>
        <v>7493.641229539561</v>
      </c>
      <c r="H10" s="3">
        <f>H8*L10/100</f>
        <v>20026.89651630458</v>
      </c>
      <c r="I10" s="3">
        <f>D10-E10-F10-G10-H10</f>
        <v>268070.6631520769</v>
      </c>
      <c r="J10" s="3">
        <v>1565</v>
      </c>
      <c r="K10" s="9">
        <v>1031472</v>
      </c>
      <c r="L10" s="10">
        <f>K10*L9/K9</f>
        <v>58.47098337655712</v>
      </c>
      <c r="M10" s="2">
        <f>K10/B10/12</f>
        <v>2262</v>
      </c>
      <c r="N10" s="14">
        <v>2262</v>
      </c>
    </row>
    <row r="11" spans="1:14" ht="44.25" customHeight="1">
      <c r="A11" s="16" t="s">
        <v>17</v>
      </c>
      <c r="B11" s="16">
        <v>17</v>
      </c>
      <c r="C11" s="3">
        <f>K11-D11-J11</f>
        <v>204455.24026869607</v>
      </c>
      <c r="D11" s="3">
        <f>D8*L11/100</f>
        <v>199173.03973130393</v>
      </c>
      <c r="E11" s="3">
        <f>E8*L11/100</f>
        <v>8319.084555928745</v>
      </c>
      <c r="F11" s="3">
        <f>419.5*B11*12</f>
        <v>85578</v>
      </c>
      <c r="G11" s="3">
        <f>G8*L11/100</f>
        <v>2937.4418026444455</v>
      </c>
      <c r="H11" s="3">
        <f>H8*L11/100</f>
        <v>7850.368225840739</v>
      </c>
      <c r="I11" s="3">
        <f>D11-E11-F11-G11-H11</f>
        <v>94488.14514689</v>
      </c>
      <c r="J11" s="3">
        <f>3.43*B11*12</f>
        <v>699.72</v>
      </c>
      <c r="K11" s="9">
        <v>404328</v>
      </c>
      <c r="L11" s="10">
        <f>K11*L10/K10</f>
        <v>22.920113940733813</v>
      </c>
      <c r="M11" s="2">
        <f>K11/B11/12</f>
        <v>1982</v>
      </c>
      <c r="N11" s="14">
        <v>1982</v>
      </c>
    </row>
    <row r="12" spans="3:9" ht="12.75">
      <c r="C12" s="1"/>
      <c r="D12" s="1"/>
      <c r="E12" s="1"/>
      <c r="F12" s="1"/>
      <c r="G12" s="1"/>
      <c r="H12" s="1"/>
      <c r="I12" s="1"/>
    </row>
    <row r="13" spans="3:9" ht="12.75">
      <c r="C13" s="1"/>
      <c r="D13" s="1"/>
      <c r="E13" s="1"/>
      <c r="F13" s="1"/>
      <c r="G13" s="1"/>
      <c r="H13" s="1"/>
      <c r="I13" s="1"/>
    </row>
  </sheetData>
  <mergeCells count="1">
    <mergeCell ref="A3:N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27.421875" style="0" customWidth="1"/>
    <col min="2" max="2" width="5.28125" style="0" customWidth="1"/>
    <col min="3" max="3" width="9.00390625" style="0" customWidth="1"/>
    <col min="4" max="4" width="15.421875" style="0" customWidth="1"/>
    <col min="5" max="5" width="9.8515625" style="0" customWidth="1"/>
    <col min="6" max="7" width="8.140625" style="0" customWidth="1"/>
    <col min="8" max="9" width="9.8515625" style="0" customWidth="1"/>
    <col min="11" max="11" width="13.140625" style="0" customWidth="1"/>
    <col min="12" max="13" width="8.421875" style="0" hidden="1" customWidth="1"/>
    <col min="14" max="14" width="7.8515625" style="0" customWidth="1"/>
  </cols>
  <sheetData>
    <row r="1" ht="12.75">
      <c r="N1" s="5" t="s">
        <v>9</v>
      </c>
    </row>
    <row r="2" spans="10:11" ht="12.75">
      <c r="J2" s="5"/>
      <c r="K2" s="5"/>
    </row>
    <row r="3" spans="1:14" ht="1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5" ht="12.75">
      <c r="N5" s="5" t="s">
        <v>10</v>
      </c>
    </row>
    <row r="6" spans="1:14" ht="84.75" customHeight="1">
      <c r="A6" s="2"/>
      <c r="B6" s="4" t="s">
        <v>14</v>
      </c>
      <c r="C6" s="4" t="s">
        <v>0</v>
      </c>
      <c r="D6" s="4" t="s">
        <v>1</v>
      </c>
      <c r="E6" s="4" t="s">
        <v>2</v>
      </c>
      <c r="F6" s="4" t="s">
        <v>5</v>
      </c>
      <c r="G6" s="4" t="s">
        <v>6</v>
      </c>
      <c r="H6" s="4" t="s">
        <v>7</v>
      </c>
      <c r="I6" s="4" t="s">
        <v>3</v>
      </c>
      <c r="J6" s="4" t="s">
        <v>4</v>
      </c>
      <c r="K6" s="4" t="s">
        <v>8</v>
      </c>
      <c r="L6" s="8"/>
      <c r="M6" s="13" t="s">
        <v>16</v>
      </c>
      <c r="N6" s="13" t="s">
        <v>16</v>
      </c>
    </row>
    <row r="7" spans="1:14" ht="17.25" customHeight="1">
      <c r="A7" s="22">
        <v>0</v>
      </c>
      <c r="B7" s="22">
        <v>1</v>
      </c>
      <c r="C7" s="23">
        <v>2</v>
      </c>
      <c r="D7" s="23" t="s">
        <v>19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 t="s">
        <v>20</v>
      </c>
      <c r="L7" s="22"/>
      <c r="M7" s="24"/>
      <c r="N7" s="24">
        <v>11</v>
      </c>
    </row>
    <row r="8" spans="1:14" ht="21.75" customHeight="1">
      <c r="A8" s="15" t="s">
        <v>18</v>
      </c>
      <c r="B8" s="15">
        <v>65</v>
      </c>
      <c r="C8" s="9">
        <v>892411</v>
      </c>
      <c r="D8" s="9">
        <v>868988</v>
      </c>
      <c r="E8" s="9">
        <v>36296</v>
      </c>
      <c r="F8" s="9">
        <v>327210</v>
      </c>
      <c r="G8" s="9">
        <v>12816</v>
      </c>
      <c r="H8" s="9">
        <v>34251</v>
      </c>
      <c r="I8" s="9">
        <f>D8-E8-F8-G8-H8</f>
        <v>458415</v>
      </c>
      <c r="J8" s="9">
        <v>2676</v>
      </c>
      <c r="K8" s="9">
        <f>C8+D8+J8</f>
        <v>1764075</v>
      </c>
      <c r="L8" s="25">
        <v>100</v>
      </c>
      <c r="M8" s="9">
        <f>K8/B8/12</f>
        <v>2261.6346153846152</v>
      </c>
      <c r="N8" s="21">
        <v>2262</v>
      </c>
    </row>
    <row r="9" spans="1:14" ht="38.25" customHeight="1">
      <c r="A9" s="16" t="s">
        <v>12</v>
      </c>
      <c r="B9" s="16">
        <v>10</v>
      </c>
      <c r="C9" s="3">
        <f>K9-D9-J9</f>
        <v>164291.10564516814</v>
      </c>
      <c r="D9" s="3">
        <f>D8*L9/100</f>
        <v>159900.29435483186</v>
      </c>
      <c r="E9" s="3">
        <f>E8*L9/100</f>
        <v>6678.735591173845</v>
      </c>
      <c r="F9" s="3">
        <f>419.5*B9*12</f>
        <v>50340</v>
      </c>
      <c r="G9" s="3">
        <f>G8*L9/100</f>
        <v>2358.239897963522</v>
      </c>
      <c r="H9" s="3">
        <f>H8*L9/100</f>
        <v>6302.440289103355</v>
      </c>
      <c r="I9" s="3">
        <f>D9-E9-F9-G9-H9</f>
        <v>94220.87857659115</v>
      </c>
      <c r="J9" s="3">
        <f>3.43*B9*12</f>
        <v>411.6</v>
      </c>
      <c r="K9" s="9">
        <f>K8-K10-K11</f>
        <v>324603</v>
      </c>
      <c r="L9" s="10">
        <f>K9*L8/K8</f>
        <v>18.400748267505634</v>
      </c>
      <c r="M9" s="3">
        <f>K9/B9/12</f>
        <v>2705.025</v>
      </c>
      <c r="N9" s="14">
        <v>2705</v>
      </c>
    </row>
    <row r="10" spans="1:14" ht="42" customHeight="1">
      <c r="A10" s="16" t="s">
        <v>13</v>
      </c>
      <c r="B10" s="16">
        <v>38</v>
      </c>
      <c r="C10" s="3">
        <v>521801</v>
      </c>
      <c r="D10" s="3">
        <f>D8*L10/100</f>
        <v>508105.82902427623</v>
      </c>
      <c r="E10" s="3">
        <f>E8*L10/100</f>
        <v>21222.628126355172</v>
      </c>
      <c r="F10" s="3">
        <f>419.5*B10*12</f>
        <v>191292</v>
      </c>
      <c r="G10" s="3">
        <f>G8*L10/100</f>
        <v>7493.641229539561</v>
      </c>
      <c r="H10" s="3">
        <f>H8*L10/100</f>
        <v>20026.89651630458</v>
      </c>
      <c r="I10" s="3">
        <f>D10-E10-F10-G10-H10</f>
        <v>268070.6631520769</v>
      </c>
      <c r="J10" s="3">
        <v>1565</v>
      </c>
      <c r="K10" s="9">
        <v>1031472</v>
      </c>
      <c r="L10" s="10">
        <f>K10*L9/K9</f>
        <v>58.47098337655712</v>
      </c>
      <c r="M10" s="2">
        <f>K10/B10/12</f>
        <v>2262</v>
      </c>
      <c r="N10" s="14">
        <v>2262</v>
      </c>
    </row>
    <row r="11" spans="1:14" ht="44.25" customHeight="1">
      <c r="A11" s="16" t="s">
        <v>21</v>
      </c>
      <c r="B11" s="16">
        <v>17</v>
      </c>
      <c r="C11" s="3">
        <f>K11-D11-J11</f>
        <v>206318.403379108</v>
      </c>
      <c r="D11" s="3">
        <f>D8*L11/100</f>
        <v>200981.876620892</v>
      </c>
      <c r="E11" s="3">
        <f>E8*L11/100</f>
        <v>8394.636282470985</v>
      </c>
      <c r="F11" s="3">
        <f>419.5*B11*12</f>
        <v>85578</v>
      </c>
      <c r="G11" s="3">
        <f>G8*L11/100</f>
        <v>2964.1188724969184</v>
      </c>
      <c r="H11" s="3">
        <f>H8*L11/100</f>
        <v>7921.663194592068</v>
      </c>
      <c r="I11" s="3">
        <f>D11-E11-F11-G11-H11</f>
        <v>96123.45827133203</v>
      </c>
      <c r="J11" s="3">
        <f>3.43*B11*12</f>
        <v>699.72</v>
      </c>
      <c r="K11" s="9">
        <v>408000</v>
      </c>
      <c r="L11" s="10">
        <f>K11*L10/K10</f>
        <v>23.12826835593725</v>
      </c>
      <c r="M11" s="2">
        <f>K11/B11/12</f>
        <v>2000</v>
      </c>
      <c r="N11" s="14">
        <v>2000</v>
      </c>
    </row>
    <row r="12" spans="3:9" ht="12.75">
      <c r="C12" s="1"/>
      <c r="D12" s="1"/>
      <c r="E12" s="1"/>
      <c r="F12" s="1"/>
      <c r="G12" s="1"/>
      <c r="H12" s="1"/>
      <c r="I12" s="1"/>
    </row>
    <row r="13" spans="3:9" ht="12.75">
      <c r="C13" s="1"/>
      <c r="D13" s="1"/>
      <c r="E13" s="1"/>
      <c r="F13" s="1"/>
      <c r="G13" s="1"/>
      <c r="H13" s="1"/>
      <c r="I13" s="1"/>
    </row>
  </sheetData>
  <mergeCells count="1">
    <mergeCell ref="A3:N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C9" sqref="C9"/>
    </sheetView>
  </sheetViews>
  <sheetFormatPr defaultColWidth="9.140625" defaultRowHeight="12.75"/>
  <cols>
    <col min="1" max="1" width="28.8515625" style="0" customWidth="1"/>
    <col min="2" max="2" width="6.8515625" style="0" customWidth="1"/>
    <col min="3" max="3" width="9.00390625" style="0" customWidth="1"/>
    <col min="4" max="4" width="10.00390625" style="0" customWidth="1"/>
    <col min="5" max="5" width="9.8515625" style="0" customWidth="1"/>
    <col min="6" max="6" width="9.421875" style="0" customWidth="1"/>
    <col min="7" max="7" width="10.00390625" style="0" customWidth="1"/>
    <col min="8" max="9" width="9.8515625" style="0" customWidth="1"/>
    <col min="10" max="10" width="10.57421875" style="0" customWidth="1"/>
    <col min="11" max="11" width="10.28125" style="0" customWidth="1"/>
    <col min="12" max="12" width="8.421875" style="0" hidden="1" customWidth="1"/>
    <col min="13" max="13" width="0" style="0" hidden="1" customWidth="1"/>
  </cols>
  <sheetData>
    <row r="1" ht="12.75">
      <c r="N1" s="5" t="s">
        <v>9</v>
      </c>
    </row>
    <row r="2" spans="10:11" ht="12.75">
      <c r="J2" s="5"/>
      <c r="K2" s="5"/>
    </row>
    <row r="3" spans="1:14" ht="1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5" ht="12.75">
      <c r="N5" s="5" t="s">
        <v>10</v>
      </c>
    </row>
    <row r="6" spans="1:14" ht="84.75" customHeight="1">
      <c r="A6" s="2"/>
      <c r="B6" s="4" t="s">
        <v>14</v>
      </c>
      <c r="C6" s="4" t="s">
        <v>0</v>
      </c>
      <c r="D6" s="4" t="s">
        <v>1</v>
      </c>
      <c r="E6" s="4" t="s">
        <v>2</v>
      </c>
      <c r="F6" s="4" t="s">
        <v>5</v>
      </c>
      <c r="G6" s="4" t="s">
        <v>6</v>
      </c>
      <c r="H6" s="4" t="s">
        <v>7</v>
      </c>
      <c r="I6" s="4" t="s">
        <v>3</v>
      </c>
      <c r="J6" s="4" t="s">
        <v>4</v>
      </c>
      <c r="K6" s="4" t="s">
        <v>8</v>
      </c>
      <c r="L6" s="8"/>
      <c r="M6" s="12" t="s">
        <v>16</v>
      </c>
      <c r="N6" s="13" t="s">
        <v>16</v>
      </c>
    </row>
    <row r="7" spans="1:14" ht="15" customHeight="1">
      <c r="A7" s="6">
        <v>0</v>
      </c>
      <c r="B7" s="6"/>
      <c r="C7" s="4"/>
      <c r="D7" s="4"/>
      <c r="E7" s="4"/>
      <c r="F7" s="4"/>
      <c r="G7" s="4"/>
      <c r="H7" s="4"/>
      <c r="I7" s="4"/>
      <c r="J7" s="4"/>
      <c r="K7" s="4"/>
      <c r="L7" s="7"/>
      <c r="N7" s="2"/>
    </row>
    <row r="8" spans="1:14" ht="21.75" customHeight="1">
      <c r="A8" s="19" t="s">
        <v>15</v>
      </c>
      <c r="B8" s="15">
        <v>65</v>
      </c>
      <c r="C8" s="9">
        <v>892411</v>
      </c>
      <c r="D8" s="9">
        <v>868988</v>
      </c>
      <c r="E8" s="9">
        <v>36296</v>
      </c>
      <c r="F8" s="9">
        <v>327210</v>
      </c>
      <c r="G8" s="9">
        <v>12816</v>
      </c>
      <c r="H8" s="9">
        <v>34251</v>
      </c>
      <c r="I8" s="9">
        <f>D8-E8-F8-G8-H8</f>
        <v>458415</v>
      </c>
      <c r="J8" s="9">
        <v>2676</v>
      </c>
      <c r="K8" s="9">
        <f>C8+D8+J8</f>
        <v>1764075</v>
      </c>
      <c r="L8" s="11">
        <v>100</v>
      </c>
      <c r="M8" s="18">
        <f>K8/B8/12</f>
        <v>2261.6346153846152</v>
      </c>
      <c r="N8" s="9">
        <v>2262</v>
      </c>
    </row>
    <row r="9" spans="1:14" ht="38.25" customHeight="1">
      <c r="A9" s="20" t="s">
        <v>12</v>
      </c>
      <c r="B9" s="15">
        <v>10</v>
      </c>
      <c r="C9" s="3">
        <f>K9-D9-J9-1</f>
        <v>146693.56515794393</v>
      </c>
      <c r="D9" s="3">
        <f>D8*L9/100</f>
        <v>142816.83484205607</v>
      </c>
      <c r="E9" s="3">
        <f>E8*L9/100</f>
        <v>5965.191507163811</v>
      </c>
      <c r="F9" s="3">
        <f>419.5*B9*12</f>
        <v>50340</v>
      </c>
      <c r="G9" s="3">
        <f>G8*L9/100</f>
        <v>2106.2897938012843</v>
      </c>
      <c r="H9" s="3">
        <f>H8*L9/100</f>
        <v>5629.098917563029</v>
      </c>
      <c r="I9" s="3">
        <f>D9-E9-F9-G9-H9</f>
        <v>78776.25462352794</v>
      </c>
      <c r="J9" s="3">
        <f>3.43*B9*12</f>
        <v>411.6</v>
      </c>
      <c r="K9" s="9">
        <v>289923</v>
      </c>
      <c r="L9" s="10">
        <f>K9*L8/K8</f>
        <v>16.43484545725097</v>
      </c>
      <c r="M9">
        <f>K9/B9/12</f>
        <v>2416.025</v>
      </c>
      <c r="N9" s="17">
        <v>2416</v>
      </c>
    </row>
    <row r="10" spans="1:14" ht="42" customHeight="1">
      <c r="A10" s="20" t="s">
        <v>13</v>
      </c>
      <c r="B10" s="15">
        <v>38</v>
      </c>
      <c r="C10" s="3">
        <f>K10-D10-J10</f>
        <v>521802.09097572375</v>
      </c>
      <c r="D10" s="3">
        <f>D8*L10/100</f>
        <v>508105.82902427623</v>
      </c>
      <c r="E10" s="3">
        <f>E8*L10/100</f>
        <v>21222.628126355172</v>
      </c>
      <c r="F10" s="3">
        <f>419.5*B10*12</f>
        <v>191292</v>
      </c>
      <c r="G10" s="3">
        <f>G8*L10/100</f>
        <v>7493.641229539561</v>
      </c>
      <c r="H10" s="3">
        <f>H8*L10/100</f>
        <v>20026.89651630458</v>
      </c>
      <c r="I10" s="3">
        <f>D10-E10-F10-G10-H10</f>
        <v>268070.6631520769</v>
      </c>
      <c r="J10" s="3">
        <f>3.43*B10*12</f>
        <v>1564.08</v>
      </c>
      <c r="K10" s="9">
        <v>1031472</v>
      </c>
      <c r="L10" s="10">
        <f>K10*L9/K9</f>
        <v>58.47098337655712</v>
      </c>
      <c r="M10">
        <f>K10/B10/12</f>
        <v>2262</v>
      </c>
      <c r="N10" s="17">
        <v>2262</v>
      </c>
    </row>
    <row r="11" spans="1:14" ht="44.25" customHeight="1">
      <c r="A11" s="20" t="s">
        <v>17</v>
      </c>
      <c r="B11" s="15">
        <v>17</v>
      </c>
      <c r="C11" s="3">
        <f>K11-D11-J11</f>
        <v>223914.94386633218</v>
      </c>
      <c r="D11" s="3">
        <f>D8*L11/100</f>
        <v>218065.33613366782</v>
      </c>
      <c r="E11" s="3">
        <f>E8*L11/100</f>
        <v>9108.180366481018</v>
      </c>
      <c r="F11" s="3">
        <f>419.5*B11*12</f>
        <v>85578</v>
      </c>
      <c r="G11" s="3">
        <f>G8*L11/100</f>
        <v>3216.068976659156</v>
      </c>
      <c r="H11" s="3">
        <f>H8*L11/100</f>
        <v>8595.004566132393</v>
      </c>
      <c r="I11" s="3">
        <f>D11-E11-F11-G11-H11</f>
        <v>111568.08222439526</v>
      </c>
      <c r="J11" s="3">
        <f>3.43*B11*12</f>
        <v>699.72</v>
      </c>
      <c r="K11" s="9">
        <v>442680</v>
      </c>
      <c r="L11" s="10">
        <f>K11*L10/K10</f>
        <v>25.094171166191916</v>
      </c>
      <c r="M11">
        <f>K11/B11/12</f>
        <v>2170</v>
      </c>
      <c r="N11" s="17">
        <v>2170</v>
      </c>
    </row>
    <row r="12" spans="3:9" ht="12.75">
      <c r="C12" s="1"/>
      <c r="D12" s="1"/>
      <c r="E12" s="1"/>
      <c r="F12" s="1"/>
      <c r="G12" s="1"/>
      <c r="H12" s="1"/>
      <c r="I12" s="1"/>
    </row>
    <row r="13" spans="3:9" ht="12.75">
      <c r="C13" s="1"/>
      <c r="D13" s="1"/>
      <c r="E13" s="1"/>
      <c r="F13" s="1"/>
      <c r="G13" s="1"/>
      <c r="H13" s="1"/>
      <c r="I13" s="1"/>
    </row>
  </sheetData>
  <mergeCells count="1">
    <mergeCell ref="A3:N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Florentina</cp:lastModifiedBy>
  <cp:lastPrinted>2017-07-21T08:16:08Z</cp:lastPrinted>
  <dcterms:created xsi:type="dcterms:W3CDTF">1996-10-14T23:33:28Z</dcterms:created>
  <dcterms:modified xsi:type="dcterms:W3CDTF">2017-07-21T09:25:52Z</dcterms:modified>
  <cp:category/>
  <cp:version/>
  <cp:contentType/>
  <cp:contentStatus/>
</cp:coreProperties>
</file>