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60" windowHeight="8010" activeTab="4"/>
  </bookViews>
  <sheets>
    <sheet name="anexa 1" sheetId="1" r:id="rId1"/>
    <sheet name="anexa 2" sheetId="2" r:id="rId2"/>
    <sheet name="anex 4" sheetId="3" r:id="rId3"/>
    <sheet name="anexa 3" sheetId="4" r:id="rId4"/>
    <sheet name="anexa 5" sheetId="5" r:id="rId5"/>
    <sheet name="anexa 8" sheetId="6" r:id="rId6"/>
  </sheets>
  <definedNames/>
  <calcPr fullCalcOnLoad="1"/>
</workbook>
</file>

<file path=xl/sharedStrings.xml><?xml version="1.0" encoding="utf-8"?>
<sst xmlns="http://schemas.openxmlformats.org/spreadsheetml/2006/main" count="1032" uniqueCount="406">
  <si>
    <t>INDICATORI</t>
  </si>
  <si>
    <t>Propuneri an curent (N)</t>
  </si>
  <si>
    <t>%</t>
  </si>
  <si>
    <t>Estimări an N + 1</t>
  </si>
  <si>
    <t>Estimări an N + 2</t>
  </si>
  <si>
    <t>9 = 7/5</t>
  </si>
  <si>
    <t>10 = 8/7</t>
  </si>
  <si>
    <t>6 = 5/4</t>
  </si>
  <si>
    <t>I</t>
  </si>
  <si>
    <t>Venituri din exploatare</t>
  </si>
  <si>
    <t>Venituri financiare</t>
  </si>
  <si>
    <t>Venituri extraordinare</t>
  </si>
  <si>
    <t>II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</si>
  <si>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</si>
  <si>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</si>
  <si>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</si>
  <si>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</si>
  <si>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</si>
  <si>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</si>
  <si>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</si>
  <si>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C1</t>
  </si>
  <si>
    <t>ch. cu salariile</t>
  </si>
  <si>
    <t>C2</t>
  </si>
  <si>
    <t>bonusuri</t>
  </si>
  <si>
    <t>C3</t>
  </si>
  <si>
    <t>alte cheltuieli cu personalul, din care:</t>
  </si>
  <si>
    <t>- cheltuieli cu plaţi compensatorii aferente disponibilizărilor de personal</t>
  </si>
  <si>
    <t>C4</t>
  </si>
  <si>
    <t>cheltuieli aferente contractului de mandat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</si>
  <si>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</si>
  <si>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</si>
  <si>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</si>
  <si>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</si>
  <si>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</si>
  <si>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</si>
  <si>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</si>
  <si>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</si>
  <si>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</si>
  <si>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</si>
  <si>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</si>
  <si>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</si>
  <si>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</si>
  <si>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</si>
  <si>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</si>
  <si>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</si>
  <si>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</si>
  <si>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</si>
  <si>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societăţilor/companiilor naţionale şi societăţilor cu capital integral sau majoritar de stat, din care:</t>
  </si>
  <si>
    <t>a)</t>
  </si>
  <si>
    <t>VI</t>
  </si>
  <si>
    <t>VENITURI DIN FONDURI EUROPENE</t>
  </si>
  <si>
    <t>VII</t>
  </si>
  <si>
    <t>CHELTUIELI ELIGIBILE DIN FONDURI EUROPENE, din care:</t>
  </si>
  <si>
    <t>cheltuieli materiale</t>
  </si>
  <si>
    <t>b)</t>
  </si>
  <si>
    <t>cheltuieli cu salariile</t>
  </si>
  <si>
    <t>c)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</si>
  <si>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</si>
  <si>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</si>
  <si>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</si>
  <si>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</si>
  <si>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</si>
  <si>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</si>
  <si>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</si>
  <si>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</si>
  <si>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</si>
  <si>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</si>
  <si>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</si>
  <si>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</si>
  <si>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</si>
  <si>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</si>
  <si>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Productivitatea muncii în unităţi fizice pe total personal mediu (unităţi fizice/persoană)</t>
  </si>
  <si>
    <t>Plăţi restante, în preţuri curente</t>
  </si>
  <si>
    <t>Creanţe restante, în preţuri curente</t>
  </si>
  <si>
    <t>Nr. rd.</t>
  </si>
  <si>
    <t>Prevederi an precedent </t>
  </si>
  <si>
    <t>(N-1)</t>
  </si>
  <si>
    <t>Aprobat</t>
  </si>
  <si>
    <t>Preliminat/ Realizat)</t>
  </si>
  <si>
    <t>Propuneri</t>
  </si>
  <si>
    <t>7 = 6/5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</si>
  <si>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</si>
  <si>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</si>
  <si>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</si>
  <si>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</si>
  <si>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</si>
  <si>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</si>
  <si>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</si>
  <si>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</si>
  <si>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</si>
  <si>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</si>
  <si>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subvenţii şi transferuri de exploatare aferente cifrei de afaceri nete (rd. 10 + rd. 11 + rd. 12), din care:</t>
  </si>
  <si>
    <t>c1</t>
  </si>
  <si>
    <t>subvenţii, cf. prevederilor legale în vigoare</t>
  </si>
  <si>
    <t>c2</t>
  </si>
  <si>
    <t>transferuri, cf. prevederilor legale în vigoare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</si>
  <si>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</si>
  <si>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</si>
  <si>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</si>
  <si>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</si>
  <si>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</si>
  <si>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</si>
  <si>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</si>
  <si>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</si>
  <si>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</si>
  <si>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</si>
  <si>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</si>
  <si>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</si>
  <si>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C02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</si>
  <si>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</si>
  <si>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</si>
  <si>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</si>
  <si>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</si>
  <si>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</si>
  <si>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</si>
  <si>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II.</t>
  </si>
  <si>
    <t>A. Cheltuieli cu bunuri şi servicii (rd. 33 + rd. 41 + rd. 47), din care: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</si>
  <si>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</si>
  <si>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</si>
  <si>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</si>
  <si>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</si>
  <si>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</si>
  <si>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</si>
  <si>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</si>
  <si>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</si>
  <si>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</si>
  <si>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</si>
  <si>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</si>
  <si>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</si>
  <si>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cheltuieli privind chiriile (rd. 44 + rd. 45) din care: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</si>
  <si>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</si>
  <si>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</si>
  <si>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</si>
  <si>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</si>
  <si>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</si>
  <si>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</si>
  <si>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</si>
  <si>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</si>
  <si>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</si>
  <si>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</si>
  <si>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</si>
  <si>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</si>
  <si>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</si>
  <si>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</si>
  <si>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promovarea produselor</t>
  </si>
  <si>
    <t>d1)</t>
  </si>
  <si>
    <t>ch. de sponsorizare a cluburilor sportive</t>
  </si>
  <si>
    <t>d2)</t>
  </si>
  <si>
    <t>ch. de sponsorizare a unităţilor de cult</t>
  </si>
  <si>
    <t>d3)</t>
  </si>
  <si>
    <t>ch. privind acordarea ajutoarelor umanitare şi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</si>
  <si>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</si>
  <si>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</si>
  <si>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</si>
  <si>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</si>
  <si>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>- interna</t>
  </si>
  <si>
    <t>- 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</si>
  <si>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</si>
  <si>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</si>
  <si>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</si>
  <si>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</si>
  <si>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</si>
  <si>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</si>
  <si>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</si>
  <si>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</si>
  <si>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</si>
  <si>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</si>
  <si>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</si>
  <si>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</si>
  <si>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</si>
  <si>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</si>
  <si>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</si>
  <si>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</si>
  <si>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</si>
  <si>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</si>
  <si>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</si>
  <si>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</si>
  <si>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</si>
  <si>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</si>
  <si>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</si>
  <si>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</si>
  <si>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</si>
  <si>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</si>
  <si>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</si>
  <si>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</si>
  <si>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</si>
  <si>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</si>
  <si>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</si>
  <si>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</si>
  <si>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Bonusuri (rd. 93 + rd. 96 + rd. 97 + rd. 98 + rd. 99), din care:</t>
  </si>
  <si>
    <t>a) cheltuieli sociale prevăzute la art. 21 din Legea nr. 571/2003 privind Codul fiscal,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</si>
  <si>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</si>
  <si>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</si>
  <si>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</si>
  <si>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</si>
  <si>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obţinut în anul precedent</t>
  </si>
  <si>
    <t>e) alte cheltuieli conform CCM.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</si>
  <si>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</si>
  <si>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</si>
  <si>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</si>
  <si>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</si>
  <si>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d) pentru alte comisii şi comitete constituite potrivit legii</t>
  </si>
  <si>
    <t>a) ch. privind contribuţia la asigurări sociale</t>
  </si>
  <si>
    <t>b) ch. privind contribuţia la asigurări pt. şomaj</t>
  </si>
  <si>
    <t>c) ch. privind contribuţia la asigurări sociale de sănătate</t>
  </si>
  <si>
    <t>d) ch. privind contribuţiile la fondurile speciale aferente fondului de salarii</t>
  </si>
  <si>
    <t>e) ch. privind contribuţia unităţii la schemele de pensii</t>
  </si>
  <si>
    <t>f) cheltuieli privind alte contribuţii şi fonduri speciale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</si>
  <si>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</si>
  <si>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</si>
  <si>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</si>
  <si>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</si>
  <si>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</si>
  <si>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</si>
  <si>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venituri din provizioane şi ajustări pentru depreciere sau pierderi de valoare, din care:</t>
  </si>
  <si>
    <t>f2.1)</t>
  </si>
  <si>
    <t>- din participarea salariaţilor Ia profit</t>
  </si>
  <si>
    <t>- din deprecierea imobilizărilor corporale şi a activelor circulante</t>
  </si>
  <si>
    <t>- venituri din alte provizioane</t>
  </si>
  <si>
    <t>aferente creditelor pentru investiţii</t>
  </si>
  <si>
    <t>aferente creditelor pentru activitatea curentă</t>
  </si>
  <si>
    <t>alte cheltuieli financiare</t>
  </si>
  <si>
    <t>cheltuieli nedeductibile fiscal</t>
  </si>
  <si>
    <t>Nr. mediu de salariaţi</t>
  </si>
  <si>
    <t>e1)</t>
  </si>
  <si>
    <t>Elemente de calcul a productivităţii muncii în unităţi fizice, din care:</t>
  </si>
  <si>
    <t>Nr.</t>
  </si>
  <si>
    <t>crt.</t>
  </si>
  <si>
    <t>Prevederi an N-2</t>
  </si>
  <si>
    <t>Prevederi an precedent (N-1)</t>
  </si>
  <si>
    <t>Realizat</t>
  </si>
  <si>
    <t xml:space="preserve">Propuneri an curent </t>
  </si>
  <si>
    <t>(N)</t>
  </si>
  <si>
    <t>Trim I</t>
  </si>
  <si>
    <t>Trim II</t>
  </si>
  <si>
    <t>Trim III</t>
  </si>
  <si>
    <t>Trim IV</t>
  </si>
  <si>
    <t>Repartizarea pe trimestre a indicatorilor economico-financiari</t>
  </si>
  <si>
    <t>lei</t>
  </si>
  <si>
    <t>Conducatorul compartimentului</t>
  </si>
  <si>
    <t>financiar- contabil</t>
  </si>
  <si>
    <t>Conducatorul unitatii</t>
  </si>
  <si>
    <t>Bugetul de venituri si cheltuieli</t>
  </si>
  <si>
    <t>Realizat/ Preliminat an precedent (N-1)</t>
  </si>
  <si>
    <t>an precedent (N-1)</t>
  </si>
  <si>
    <t>Valoare</t>
  </si>
  <si>
    <t>an curent (N)</t>
  </si>
  <si>
    <t>an </t>
  </si>
  <si>
    <t>N + 1</t>
  </si>
  <si>
    <t>N + 2</t>
  </si>
  <si>
    <t>Surse proprii, din care:</t>
  </si>
  <si>
    <t>a) - amortizare</t>
  </si>
  <si>
    <t>b) - profit</t>
  </si>
  <si>
    <t>Credite bancare, din care:</t>
  </si>
  <si>
    <t>a) - interne</t>
  </si>
  <si>
    <t>b) - externe</t>
  </si>
  <si>
    <t>Alte surse, din care:</t>
  </si>
  <si>
    <t>-</t>
  </si>
  <si>
    <t>CHELTUIELI PENTRU INVESTIŢII, din care:</t>
  </si>
  <si>
    <t>Investiţii în curs, din care:</t>
  </si>
  <si>
    <t>a) pentru bunurile proprietatea privată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</si>
  <si>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</si>
  <si>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</si>
  <si>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</si>
  <si>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</si>
  <si>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</si>
  <si>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a) pentru bunurile proprietatea privata a operatorului economic:</t>
  </si>
  <si>
    <t>d) pentru bunurile luate în concesiune, închiriate sau în locaţie de gestiune, exclusiv cele din domeniul public sau privat al statului sau al unităţi administrativ teritoriale:</t>
  </si>
  <si>
    <t>Investiţii efectuate la imobilizările corporale existente (modernizări), din care:</t>
  </si>
  <si>
    <t>Rambursări de rate aferente creditelor pentru investiţii, din care:</t>
  </si>
  <si>
    <t>Data finalizării investiţiei</t>
  </si>
  <si>
    <t>Realizat/ Preliminat</t>
  </si>
  <si>
    <t>Programul de investiţii, dotări şi sursele de finanţare</t>
  </si>
  <si>
    <t>Gradul de realizare a veniturilor proprii</t>
  </si>
  <si>
    <t xml:space="preserve">    Detalierea indicatorilor economico-financiari prevăzuţi în bugetul de venituri şi cheltuieli</t>
  </si>
  <si>
    <t>refacturare utilitati</t>
  </si>
  <si>
    <t>a) pentru directori(dir.gen.)</t>
  </si>
  <si>
    <t>PNUD</t>
  </si>
  <si>
    <t>Climatizare cladire Incubator(apartinand CJM)</t>
  </si>
  <si>
    <t>SC PARC INDUSTRIAL MURES SA</t>
  </si>
  <si>
    <t>VIDRASAU</t>
  </si>
  <si>
    <t>Cod unic de înregistrare: 15349689</t>
  </si>
  <si>
    <t>31.12.2012</t>
  </si>
  <si>
    <t>31.12.2014</t>
  </si>
  <si>
    <t>Surse ramase din anul precedent( realizat dar neinvestit)</t>
  </si>
  <si>
    <t>BENEDEK ZSUZSANNA</t>
  </si>
  <si>
    <t>ING. NAGY ISTVAN'</t>
  </si>
  <si>
    <t>Transferuri, cf. prev legale</t>
  </si>
  <si>
    <t>Subventii cf. prev. legale</t>
  </si>
  <si>
    <t>Venituri din exploatare, din care</t>
  </si>
  <si>
    <t>C0</t>
  </si>
  <si>
    <t>Cheltuieli de natura salariala</t>
  </si>
  <si>
    <t xml:space="preserve"> - dividende cuvenite bugetului de stat</t>
  </si>
  <si>
    <t xml:space="preserve"> - dividende cuvenite bugetului local</t>
  </si>
  <si>
    <t xml:space="preserve"> - dividende cuvenite altor actionari</t>
  </si>
  <si>
    <t>33a</t>
  </si>
  <si>
    <t xml:space="preserve"> alocatii bugetare aferente platii angajamentelor din anii anteriori</t>
  </si>
  <si>
    <t>Câştigul mediu lunar pe salariat (lei/persoană) determinat pe baza chelt. de natura salariala  (rd12/rd. 49)/12 x 1000</t>
  </si>
  <si>
    <t>Productivitatea muncii în unităţi valorice pe total personal mediu  (mii lei/persoană) (rd. 2/rd. 49)</t>
  </si>
  <si>
    <t>Cheltuieli privind serviciile executate de terţi (rd. 41 + rd. 42 + rd. 45), din care:</t>
  </si>
  <si>
    <t>CHELTUIELI TOTALE (rd. 30 + rd. 136 + rd. 144)</t>
  </si>
  <si>
    <t>Componenta fixa</t>
  </si>
  <si>
    <t>Componenta variabila</t>
  </si>
  <si>
    <t xml:space="preserve">b) pentru consiliul de administraţie/consiliul de supraveghere </t>
  </si>
  <si>
    <t>c) AGA si cenzori</t>
  </si>
  <si>
    <t>f1.1)</t>
  </si>
  <si>
    <t xml:space="preserve"> -provizioane privind participarea salariatilor la profit</t>
  </si>
  <si>
    <t xml:space="preserve"> -provizioane in legatura cu contractul de mandat</t>
  </si>
  <si>
    <t>130a</t>
  </si>
  <si>
    <t>venituri neimpozabile</t>
  </si>
  <si>
    <t xml:space="preserve">Cheltuieli cu salariile </t>
  </si>
  <si>
    <t>Câştigul mediu lunar pe salariat (lei/persoană) determinat pe baza chelt. cu salariile  (rd13/rd. 49)/12 x 1001</t>
  </si>
  <si>
    <t>Câştigul mediu lunar pe salariat (lei/persoană) determinat pe baza chelt. de natura salariala  (rd151/rd. 153)/12 x 1000</t>
  </si>
  <si>
    <t>Câştigul mediu lunar pe salariat (lei/persoană) determinat pe baza chelt. cu salariile  (rd150/rd. 153)/12 x 1001</t>
  </si>
  <si>
    <t>Productivitatea muncii în unităţi fizice pe total personal mediu (cantitate prod finite/persoană) W = QPF/rd. 153</t>
  </si>
  <si>
    <t>b</t>
  </si>
  <si>
    <t>Productivitatea muncii în unităţi valorice pe total personal mediu  (lei/persoană) (rd. 2/rd. 153)</t>
  </si>
  <si>
    <t xml:space="preserve"> - valoare =QPF*p</t>
  </si>
  <si>
    <t xml:space="preserve"> - pondere în venituri totale  de exploat.</t>
  </si>
  <si>
    <t xml:space="preserve"> - Pret mediu</t>
  </si>
  <si>
    <t xml:space="preserve"> - QPF</t>
  </si>
  <si>
    <t>Creante restante, din care</t>
  </si>
  <si>
    <t xml:space="preserve"> -de la operatori cu capital majoritar de stat</t>
  </si>
  <si>
    <t xml:space="preserve"> -de la operatori cu capital privat</t>
  </si>
  <si>
    <t xml:space="preserve"> - de la bugetul de stat</t>
  </si>
  <si>
    <t xml:space="preserve"> - de la bugetul local</t>
  </si>
  <si>
    <t xml:space="preserve"> - de la alte entiati</t>
  </si>
  <si>
    <t>Plati restante</t>
  </si>
  <si>
    <t>Venituri totale</t>
  </si>
  <si>
    <t>4 = 3/2</t>
  </si>
  <si>
    <t>VENITURI TOTALE (rd. 1 = rd. 2 + rd. 5 + rd. 6)</t>
  </si>
  <si>
    <t>CHELTUIELI TOTALE (rd. 7 = rd. 8 + rd. 20 + rd. 21)</t>
  </si>
  <si>
    <t>Profitul contabil rămas după deducerea sumelor de la rd. 25,26,27,28,29</t>
  </si>
  <si>
    <t>Profitul nerepartizat pe destinaţiile prevăzute la rd. 31-rd. 32 se repartizează la alte rezerve şi constituie sursa proprie de finanţare</t>
  </si>
  <si>
    <t>Cheltuieli totale la 1000 lei venituri totale (rd. 7/rd. 1) x 1000</t>
  </si>
  <si>
    <t>VENITURI TOTALE (rd. 2 + rd. 22 + rd. 28)</t>
  </si>
  <si>
    <t>Venituri din exploatare (rd. 3 + rd. 8 + rd. 9 + rd. 12 + rd. 13 + rd. 14), din care:</t>
  </si>
  <si>
    <t>alte venituri din exploatare (rd. 15 + rd. 16 + rd. 19 + rd. 20 + rd. 21), din care:</t>
  </si>
  <si>
    <t>Venituri financiare  din care:</t>
  </si>
  <si>
    <t>Cheltuieli de exploatare (rd. 31 + rd. 79 + rd. 86 + rd. 120), din care:</t>
  </si>
  <si>
    <t>Cheltuieli privind stocurile (rd. 33+ rd. 34 + rd. 37 + rd. 38 + rd.39), din care:</t>
  </si>
  <si>
    <t>Cheltuieli cu alte servicii executate de terţi (rd. 47 + rd. 48 + rd. 50 + rd. 57 + rd. 62 + rd. 63 + rd. 67 + rd. 68 + rd. 69 + rd. 78), din care:</t>
  </si>
  <si>
    <t>cheltuieli de protocol, reclamă şi publicitate (rd. 51 + rd. 53), din care:</t>
  </si>
  <si>
    <t>Ch. cu sponsorizarea (rd. 58 + rd. 59 + rd. 60 + rd. 61), din care:</t>
  </si>
  <si>
    <t xml:space="preserve"> - cheltuieli cu diurna din care:</t>
  </si>
  <si>
    <t>B. Cheltuieli cu impozite, taxe şi vărsăminte asimilate (rd. 80 + rd. 81 + rd. 82 + rd. 83 + rd. 84 + rd. 85), din care:</t>
  </si>
  <si>
    <t>C. Cheltuieli cu personalul (rd. 87 + rd. 100 + rd. 104 + rd. 113)</t>
  </si>
  <si>
    <t>Cheltuieli aferente contractului de mandat şi a altor organe de conducere şi control, comisii şi comitete (rd. 105 + rd. 108 + rd. 111 + rd. 112), din care:</t>
  </si>
  <si>
    <t>Cheltuieli cu asigurările şi protecţia socială, fondurile speciale şi alte obligaţii legale (rd. 114 + rd. 115 + rd. 116+ rd. 117 + rd. 118 + rd. 119), din care:</t>
  </si>
  <si>
    <t>D. Alte cheltuieli de exploatare (rd. 121+ rd. 124 + rd. 125 + rd. 126 + rd. 127 + rd. 128, din care:</t>
  </si>
  <si>
    <t>cheltuieli cu majorări şi penalităţi , din care:</t>
  </si>
  <si>
    <t>ajustări şi deprecieri pentru pierdere de valoare şi provizioane (rd. 129 - rd. 131), din care:</t>
  </si>
  <si>
    <t>din anularea provizioanelor (rd. 133 + rd. 134 + rd. 135), din care:</t>
  </si>
  <si>
    <t>Cheltuieli financiare (rd. 137 + rd. 140 + rd. 143), din care:</t>
  </si>
  <si>
    <t>cheltuieli privind dobânzile (rd. 138 + rd. 139), din care:</t>
  </si>
  <si>
    <t>cheltuieli din diferenţe de curs valutar , din care:</t>
  </si>
  <si>
    <t>REZULTATUL BRUT (profit/pierdere) (rd. 1 - rd. 29)</t>
  </si>
  <si>
    <t>Nr. mediu lunar de personal pe trimestru</t>
  </si>
  <si>
    <t>Nr. efectiv de personal la sf. fiecarui trimestru</t>
  </si>
  <si>
    <t>Nr. crt.</t>
  </si>
  <si>
    <t>pe anul 2014</t>
  </si>
  <si>
    <t>Masuri</t>
  </si>
  <si>
    <t>Termen de realizare</t>
  </si>
  <si>
    <t>an precedent</t>
  </si>
  <si>
    <t>an curent</t>
  </si>
  <si>
    <t>an N+1</t>
  </si>
  <si>
    <t>an N+2</t>
  </si>
  <si>
    <t>Influente (+/-)</t>
  </si>
  <si>
    <t>Nr. crt</t>
  </si>
  <si>
    <t>Rezultat brut</t>
  </si>
  <si>
    <t>Prelimniat/realizat</t>
  </si>
  <si>
    <t>Masuri de imbunatatire a rezultatului brut si reducerea platilor restante</t>
  </si>
  <si>
    <t>total pct. 1</t>
  </si>
  <si>
    <t>pct. II</t>
  </si>
  <si>
    <t>Cauza care diminueaza efectul masurilor prevaztute la Pct. 1</t>
  </si>
  <si>
    <t>Total pct. II</t>
  </si>
  <si>
    <t>Pct. III</t>
  </si>
  <si>
    <t>Total general Pct.I+Pct.II</t>
  </si>
  <si>
    <t>pct. I</t>
  </si>
  <si>
    <t>Retele utilitare si instalatii electrice</t>
  </si>
  <si>
    <t>Dotări (alte achiziţii de imobilizări necorporale]</t>
  </si>
  <si>
    <t xml:space="preserve"> -pompa apa menajera 2 buc.</t>
  </si>
  <si>
    <t>Pompa tocator in chesoane 2 buc.</t>
  </si>
  <si>
    <t>Infrastructura</t>
  </si>
  <si>
    <t>Incheiere noi contracte</t>
  </si>
  <si>
    <t>trim 2 2014</t>
  </si>
  <si>
    <t>Vanzare active proprietate Parc</t>
  </si>
  <si>
    <t>trim2 2014</t>
  </si>
  <si>
    <t>Scaderea dobanzi bancare</t>
  </si>
  <si>
    <t>Masura</t>
  </si>
  <si>
    <t>Solicitari finantari AFN</t>
  </si>
  <si>
    <t xml:space="preserve">Cauza </t>
  </si>
  <si>
    <t>Vanzare teren proprietate Parc</t>
  </si>
  <si>
    <t>trim 3 2014</t>
  </si>
  <si>
    <t>Crester cheltuielilor (inflatie, flux valutar, indice pret consum)</t>
  </si>
  <si>
    <t>Incheiere noi contracte, crestere curs valutar</t>
  </si>
  <si>
    <t>final de an</t>
  </si>
  <si>
    <t>Anexa 2</t>
  </si>
  <si>
    <t>Anexa 1</t>
  </si>
  <si>
    <t>Anexa 3</t>
  </si>
  <si>
    <t>Anexa 4</t>
  </si>
  <si>
    <t>Anexa 5</t>
  </si>
  <si>
    <t xml:space="preserve">Masuri de imbunatatire a rezultatului brut </t>
  </si>
  <si>
    <t>Anexa 8</t>
  </si>
  <si>
    <t>CONSILIUL JUDETEAN MURES</t>
  </si>
  <si>
    <t xml:space="preserve">Autoutilitar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</si>
</sst>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[$€-1];[Red]\-#,##0\ [$€-1]"/>
    <numFmt numFmtId="165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Inherit"/>
      <family val="0"/>
    </font>
    <font>
      <sz val="11"/>
      <color indexed="8"/>
      <name val="Inherit"/>
      <family val="0"/>
    </font>
    <font>
      <sz val="9"/>
      <color indexed="8"/>
      <name val="Inherit"/>
      <family val="0"/>
    </font>
    <font>
      <b/>
      <sz val="11"/>
      <name val="Inherit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name val="Inherit"/>
      <family val="0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medium">
        <color indexed="63"/>
      </right>
      <top style="medium"/>
      <bottom style="medium"/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63"/>
      </right>
      <top/>
      <bottom/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/>
      <top style="medium"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 style="medium">
        <color indexed="63"/>
      </left>
      <right/>
      <top/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/>
    </border>
    <border>
      <left style="thin"/>
      <right style="thin"/>
      <top style="thin"/>
      <bottom style="thin"/>
    </border>
    <border>
      <left style="medium">
        <color indexed="63"/>
      </left>
      <right style="medium"/>
      <top/>
      <bottom/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3"/>
      </left>
      <right/>
      <top style="medium">
        <color indexed="63"/>
      </top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/>
      <right style="medium"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/>
      <top style="medium"/>
      <bottom style="medium"/>
    </border>
    <border>
      <left style="medium"/>
      <right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 style="medium"/>
      <right/>
      <top style="medium">
        <color indexed="63"/>
      </top>
      <bottom style="medium"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indexed="63"/>
      </right>
      <top/>
      <bottom/>
    </border>
    <border>
      <left style="medium">
        <color indexed="63"/>
      </left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63"/>
      </bottom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/>
      <top style="medium">
        <color indexed="63"/>
      </top>
      <bottom style="medium"/>
    </border>
    <border>
      <left/>
      <right/>
      <top style="medium">
        <color indexed="63"/>
      </top>
      <bottom style="medium"/>
    </border>
    <border>
      <left/>
      <right/>
      <top style="medium">
        <color indexed="63"/>
      </top>
      <bottom/>
    </border>
    <border>
      <left style="medium"/>
      <right style="medium">
        <color indexed="63"/>
      </right>
      <top/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3" fontId="3" fillId="33" borderId="11" xfId="0" applyNumberFormat="1" applyFont="1" applyFill="1" applyBorder="1" applyAlignment="1">
      <alignment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3" fontId="3" fillId="33" borderId="26" xfId="0" applyNumberFormat="1" applyFont="1" applyFill="1" applyBorder="1" applyAlignment="1">
      <alignment vertical="top" wrapText="1"/>
    </xf>
    <xf numFmtId="3" fontId="3" fillId="33" borderId="27" xfId="0" applyNumberFormat="1" applyFont="1" applyFill="1" applyBorder="1" applyAlignment="1">
      <alignment vertical="top" wrapText="1"/>
    </xf>
    <xf numFmtId="3" fontId="3" fillId="33" borderId="28" xfId="0" applyNumberFormat="1" applyFont="1" applyFill="1" applyBorder="1" applyAlignment="1">
      <alignment vertical="top" wrapText="1"/>
    </xf>
    <xf numFmtId="3" fontId="0" fillId="0" borderId="29" xfId="0" applyNumberFormat="1" applyBorder="1" applyAlignment="1">
      <alignment vertical="top"/>
    </xf>
    <xf numFmtId="0" fontId="2" fillId="33" borderId="0" xfId="0" applyFont="1" applyFill="1" applyAlignment="1">
      <alignment/>
    </xf>
    <xf numFmtId="3" fontId="0" fillId="33" borderId="29" xfId="0" applyNumberFormat="1" applyFill="1" applyBorder="1" applyAlignment="1">
      <alignment vertical="top"/>
    </xf>
    <xf numFmtId="3" fontId="0" fillId="0" borderId="0" xfId="0" applyNumberFormat="1" applyAlignment="1">
      <alignment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top" wrapText="1"/>
    </xf>
    <xf numFmtId="3" fontId="5" fillId="0" borderId="11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3" fontId="3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3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4" fontId="3" fillId="33" borderId="33" xfId="0" applyNumberFormat="1" applyFont="1" applyFill="1" applyBorder="1" applyAlignment="1">
      <alignment horizontal="center" wrapText="1"/>
    </xf>
    <xf numFmtId="4" fontId="3" fillId="33" borderId="28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0" fontId="3" fillId="33" borderId="3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0" borderId="38" xfId="0" applyBorder="1" applyAlignment="1">
      <alignment/>
    </xf>
    <xf numFmtId="3" fontId="3" fillId="33" borderId="38" xfId="0" applyNumberFormat="1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33" borderId="32" xfId="0" applyFont="1" applyFill="1" applyBorder="1" applyAlignment="1">
      <alignment vertical="top" wrapText="1"/>
    </xf>
    <xf numFmtId="0" fontId="0" fillId="0" borderId="17" xfId="0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3" fillId="33" borderId="41" xfId="0" applyFont="1" applyFill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3" fillId="33" borderId="46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3" fillId="33" borderId="11" xfId="0" applyNumberFormat="1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1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38" xfId="0" applyFont="1" applyBorder="1" applyAlignment="1">
      <alignment wrapText="1"/>
    </xf>
    <xf numFmtId="0" fontId="10" fillId="0" borderId="38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29" xfId="0" applyNumberFormat="1" applyFont="1" applyBorder="1" applyAlignment="1">
      <alignment vertical="top"/>
    </xf>
    <xf numFmtId="3" fontId="9" fillId="0" borderId="47" xfId="0" applyNumberFormat="1" applyFont="1" applyBorder="1" applyAlignment="1">
      <alignment vertical="top"/>
    </xf>
    <xf numFmtId="3" fontId="9" fillId="0" borderId="19" xfId="0" applyNumberFormat="1" applyFont="1" applyBorder="1" applyAlignment="1">
      <alignment vertical="top"/>
    </xf>
    <xf numFmtId="3" fontId="9" fillId="33" borderId="47" xfId="0" applyNumberFormat="1" applyFont="1" applyFill="1" applyBorder="1" applyAlignment="1">
      <alignment vertical="top"/>
    </xf>
    <xf numFmtId="3" fontId="9" fillId="33" borderId="29" xfId="0" applyNumberFormat="1" applyFont="1" applyFill="1" applyBorder="1" applyAlignment="1">
      <alignment vertical="top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1" fillId="33" borderId="14" xfId="0" applyFont="1" applyFill="1" applyBorder="1" applyAlignment="1">
      <alignment wrapText="1"/>
    </xf>
    <xf numFmtId="0" fontId="11" fillId="33" borderId="21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0" fontId="11" fillId="33" borderId="48" xfId="0" applyFont="1" applyFill="1" applyBorder="1" applyAlignment="1">
      <alignment horizontal="center" wrapText="1"/>
    </xf>
    <xf numFmtId="0" fontId="11" fillId="33" borderId="28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49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wrapText="1"/>
    </xf>
    <xf numFmtId="0" fontId="11" fillId="33" borderId="50" xfId="0" applyFont="1" applyFill="1" applyBorder="1" applyAlignment="1">
      <alignment horizontal="center" wrapText="1"/>
    </xf>
    <xf numFmtId="0" fontId="11" fillId="33" borderId="51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3" fontId="11" fillId="33" borderId="29" xfId="0" applyNumberFormat="1" applyFont="1" applyFill="1" applyBorder="1" applyAlignment="1">
      <alignment vertical="top" wrapText="1"/>
    </xf>
    <xf numFmtId="3" fontId="11" fillId="33" borderId="26" xfId="0" applyNumberFormat="1" applyFont="1" applyFill="1" applyBorder="1" applyAlignment="1">
      <alignment vertical="top" wrapText="1"/>
    </xf>
    <xf numFmtId="4" fontId="11" fillId="33" borderId="52" xfId="0" applyNumberFormat="1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53" xfId="0" applyFont="1" applyFill="1" applyBorder="1" applyAlignment="1">
      <alignment horizontal="center" vertical="top" wrapText="1"/>
    </xf>
    <xf numFmtId="3" fontId="11" fillId="33" borderId="54" xfId="0" applyNumberFormat="1" applyFont="1" applyFill="1" applyBorder="1" applyAlignment="1">
      <alignment vertical="top" wrapText="1"/>
    </xf>
    <xf numFmtId="3" fontId="11" fillId="33" borderId="27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55" xfId="0" applyFont="1" applyFill="1" applyBorder="1" applyAlignment="1">
      <alignment horizontal="center" vertical="top" wrapText="1"/>
    </xf>
    <xf numFmtId="3" fontId="11" fillId="33" borderId="56" xfId="0" applyNumberFormat="1" applyFont="1" applyFill="1" applyBorder="1" applyAlignment="1">
      <alignment vertical="top" wrapText="1"/>
    </xf>
    <xf numFmtId="3" fontId="11" fillId="33" borderId="28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35" xfId="0" applyFont="1" applyFill="1" applyBorder="1" applyAlignment="1">
      <alignment horizontal="center" vertical="top" wrapText="1"/>
    </xf>
    <xf numFmtId="3" fontId="11" fillId="33" borderId="11" xfId="0" applyNumberFormat="1" applyFont="1" applyFill="1" applyBorder="1" applyAlignment="1">
      <alignment vertical="top" wrapText="1"/>
    </xf>
    <xf numFmtId="0" fontId="11" fillId="33" borderId="33" xfId="0" applyFont="1" applyFill="1" applyBorder="1" applyAlignment="1">
      <alignment horizontal="center" vertical="top" wrapText="1"/>
    </xf>
    <xf numFmtId="0" fontId="11" fillId="33" borderId="46" xfId="0" applyFont="1" applyFill="1" applyBorder="1" applyAlignment="1">
      <alignment horizontal="center" vertical="top" wrapText="1"/>
    </xf>
    <xf numFmtId="0" fontId="11" fillId="33" borderId="57" xfId="0" applyFont="1" applyFill="1" applyBorder="1" applyAlignment="1">
      <alignment horizontal="center" vertical="top" wrapText="1"/>
    </xf>
    <xf numFmtId="3" fontId="11" fillId="33" borderId="36" xfId="0" applyNumberFormat="1" applyFont="1" applyFill="1" applyBorder="1" applyAlignment="1">
      <alignment vertical="top" wrapText="1"/>
    </xf>
    <xf numFmtId="3" fontId="11" fillId="33" borderId="58" xfId="0" applyNumberFormat="1" applyFont="1" applyFill="1" applyBorder="1" applyAlignment="1">
      <alignment vertical="top" wrapText="1"/>
    </xf>
    <xf numFmtId="3" fontId="11" fillId="33" borderId="38" xfId="0" applyNumberFormat="1" applyFont="1" applyFill="1" applyBorder="1" applyAlignment="1">
      <alignment vertical="top" wrapText="1"/>
    </xf>
    <xf numFmtId="0" fontId="11" fillId="33" borderId="33" xfId="0" applyFont="1" applyFill="1" applyBorder="1" applyAlignment="1">
      <alignment horizontal="left" vertical="top" wrapText="1"/>
    </xf>
    <xf numFmtId="3" fontId="11" fillId="33" borderId="51" xfId="0" applyNumberFormat="1" applyFont="1" applyFill="1" applyBorder="1" applyAlignment="1">
      <alignment vertical="top" wrapText="1"/>
    </xf>
    <xf numFmtId="3" fontId="11" fillId="33" borderId="47" xfId="0" applyNumberFormat="1" applyFont="1" applyFill="1" applyBorder="1" applyAlignment="1">
      <alignment vertical="top" wrapText="1"/>
    </xf>
    <xf numFmtId="0" fontId="11" fillId="33" borderId="33" xfId="0" applyFont="1" applyFill="1" applyBorder="1" applyAlignment="1">
      <alignment vertical="top" wrapText="1"/>
    </xf>
    <xf numFmtId="0" fontId="11" fillId="33" borderId="29" xfId="0" applyFont="1" applyFill="1" applyBorder="1" applyAlignment="1">
      <alignment vertical="top" wrapText="1"/>
    </xf>
    <xf numFmtId="0" fontId="11" fillId="33" borderId="36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vertical="top" wrapText="1"/>
    </xf>
    <xf numFmtId="0" fontId="11" fillId="33" borderId="49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vertical="top" wrapText="1"/>
    </xf>
    <xf numFmtId="0" fontId="11" fillId="33" borderId="28" xfId="0" applyFont="1" applyFill="1" applyBorder="1" applyAlignment="1">
      <alignment vertical="top" wrapText="1"/>
    </xf>
    <xf numFmtId="3" fontId="11" fillId="33" borderId="12" xfId="0" applyNumberFormat="1" applyFont="1" applyFill="1" applyBorder="1" applyAlignment="1">
      <alignment vertical="top" wrapText="1"/>
    </xf>
    <xf numFmtId="3" fontId="11" fillId="33" borderId="59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60" xfId="0" applyFont="1" applyBorder="1" applyAlignment="1">
      <alignment/>
    </xf>
    <xf numFmtId="0" fontId="1" fillId="0" borderId="60" xfId="0" applyFont="1" applyBorder="1" applyAlignment="1">
      <alignment wrapText="1"/>
    </xf>
    <xf numFmtId="14" fontId="1" fillId="0" borderId="60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33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33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1" fillId="33" borderId="33" xfId="0" applyFont="1" applyFill="1" applyBorder="1" applyAlignment="1">
      <alignment vertical="top" wrapText="1"/>
    </xf>
    <xf numFmtId="0" fontId="11" fillId="33" borderId="28" xfId="0" applyFont="1" applyFill="1" applyBorder="1" applyAlignment="1">
      <alignment vertical="top" wrapText="1"/>
    </xf>
    <xf numFmtId="0" fontId="11" fillId="33" borderId="51" xfId="0" applyFont="1" applyFill="1" applyBorder="1" applyAlignment="1">
      <alignment vertical="top" wrapText="1"/>
    </xf>
    <xf numFmtId="0" fontId="11" fillId="33" borderId="33" xfId="0" applyFont="1" applyFill="1" applyBorder="1" applyAlignment="1">
      <alignment horizontal="left" vertical="top" wrapText="1"/>
    </xf>
    <xf numFmtId="0" fontId="11" fillId="33" borderId="36" xfId="0" applyFont="1" applyFill="1" applyBorder="1" applyAlignment="1">
      <alignment horizontal="left" vertical="top" wrapText="1"/>
    </xf>
    <xf numFmtId="0" fontId="11" fillId="33" borderId="28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4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4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34" xfId="0" applyFont="1" applyFill="1" applyBorder="1" applyAlignment="1">
      <alignment horizontal="center" wrapText="1"/>
    </xf>
    <xf numFmtId="0" fontId="11" fillId="33" borderId="62" xfId="0" applyFont="1" applyFill="1" applyBorder="1" applyAlignment="1">
      <alignment horizontal="center" wrapText="1"/>
    </xf>
    <xf numFmtId="0" fontId="11" fillId="33" borderId="63" xfId="0" applyFont="1" applyFill="1" applyBorder="1" applyAlignment="1">
      <alignment vertical="top" wrapText="1"/>
    </xf>
    <xf numFmtId="0" fontId="11" fillId="33" borderId="64" xfId="0" applyFont="1" applyFill="1" applyBorder="1" applyAlignment="1">
      <alignment vertical="top" wrapText="1"/>
    </xf>
    <xf numFmtId="0" fontId="11" fillId="33" borderId="35" xfId="0" applyFont="1" applyFill="1" applyBorder="1" applyAlignment="1">
      <alignment vertical="top" wrapText="1"/>
    </xf>
    <xf numFmtId="0" fontId="11" fillId="33" borderId="65" xfId="0" applyFont="1" applyFill="1" applyBorder="1" applyAlignment="1">
      <alignment vertical="top" wrapText="1"/>
    </xf>
    <xf numFmtId="0" fontId="11" fillId="33" borderId="46" xfId="0" applyFont="1" applyFill="1" applyBorder="1" applyAlignment="1">
      <alignment horizontal="center" wrapText="1"/>
    </xf>
    <xf numFmtId="0" fontId="11" fillId="33" borderId="51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vertical="top" wrapText="1"/>
    </xf>
    <xf numFmtId="0" fontId="11" fillId="33" borderId="6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49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66" xfId="0" applyFont="1" applyFill="1" applyBorder="1" applyAlignment="1">
      <alignment horizontal="center" vertical="top" wrapText="1"/>
    </xf>
    <xf numFmtId="0" fontId="3" fillId="33" borderId="67" xfId="0" applyFont="1" applyFill="1" applyBorder="1" applyAlignment="1">
      <alignment vertical="top" wrapText="1"/>
    </xf>
    <xf numFmtId="0" fontId="3" fillId="33" borderId="68" xfId="0" applyFont="1" applyFill="1" applyBorder="1" applyAlignment="1">
      <alignment vertical="top" wrapText="1"/>
    </xf>
    <xf numFmtId="0" fontId="3" fillId="33" borderId="69" xfId="0" applyFont="1" applyFill="1" applyBorder="1" applyAlignment="1">
      <alignment vertical="top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3" borderId="30" xfId="0" applyFont="1" applyFill="1" applyBorder="1" applyAlignment="1">
      <alignment horizontal="center" vertical="top" wrapText="1"/>
    </xf>
    <xf numFmtId="0" fontId="3" fillId="33" borderId="70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vertical="top" wrapText="1"/>
    </xf>
    <xf numFmtId="0" fontId="3" fillId="33" borderId="65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vertical="top" wrapText="1"/>
    </xf>
    <xf numFmtId="0" fontId="3" fillId="33" borderId="64" xfId="0" applyFont="1" applyFill="1" applyBorder="1" applyAlignment="1">
      <alignment vertical="top" wrapText="1"/>
    </xf>
    <xf numFmtId="0" fontId="5" fillId="0" borderId="65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D14" sqref="D14:E14"/>
    </sheetView>
  </sheetViews>
  <sheetFormatPr defaultColWidth="9.140625" defaultRowHeight="15"/>
  <cols>
    <col min="1" max="1" width="3.28125" style="84" customWidth="1"/>
    <col min="2" max="2" width="3.00390625" style="84" bestFit="1" customWidth="1"/>
    <col min="3" max="3" width="2.7109375" style="84" bestFit="1" customWidth="1"/>
    <col min="4" max="4" width="10.00390625" style="84" customWidth="1"/>
    <col min="5" max="5" width="15.7109375" style="84" customWidth="1"/>
    <col min="6" max="6" width="3.7109375" style="84" customWidth="1"/>
    <col min="7" max="8" width="9.140625" style="84" customWidth="1"/>
    <col min="9" max="9" width="7.8515625" style="84" customWidth="1"/>
    <col min="10" max="10" width="8.57421875" style="84" customWidth="1"/>
    <col min="11" max="11" width="9.140625" style="84" customWidth="1"/>
    <col min="12" max="12" width="8.140625" style="85" customWidth="1"/>
    <col min="13" max="13" width="8.28125" style="85" customWidth="1"/>
    <col min="14" max="16384" width="9.140625" style="84" customWidth="1"/>
  </cols>
  <sheetData>
    <row r="1" ht="15.75">
      <c r="A1" s="83" t="s">
        <v>404</v>
      </c>
    </row>
    <row r="2" spans="2:12" ht="15">
      <c r="B2" s="84" t="s">
        <v>279</v>
      </c>
      <c r="L2" t="s">
        <v>398</v>
      </c>
    </row>
    <row r="3" ht="15">
      <c r="B3" s="84" t="s">
        <v>280</v>
      </c>
    </row>
    <row r="4" ht="15">
      <c r="B4" s="84" t="s">
        <v>281</v>
      </c>
    </row>
    <row r="5" ht="26.25" customHeight="1"/>
    <row r="6" spans="1:13" ht="15">
      <c r="A6" s="192" t="s">
        <v>242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5">
      <c r="A7" s="193" t="s">
        <v>360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ht="15.75" customHeight="1" thickBot="1">
      <c r="L8" s="85" t="s">
        <v>238</v>
      </c>
    </row>
    <row r="9" spans="1:13" ht="25.5" thickBot="1">
      <c r="A9" s="86"/>
      <c r="B9" s="87"/>
      <c r="C9" s="87"/>
      <c r="D9" s="181" t="s">
        <v>0</v>
      </c>
      <c r="E9" s="182"/>
      <c r="F9" s="185" t="s">
        <v>74</v>
      </c>
      <c r="G9" s="187" t="s">
        <v>243</v>
      </c>
      <c r="H9" s="187" t="s">
        <v>1</v>
      </c>
      <c r="I9" s="2" t="s">
        <v>2</v>
      </c>
      <c r="J9" s="2" t="s">
        <v>3</v>
      </c>
      <c r="K9" s="2" t="s">
        <v>4</v>
      </c>
      <c r="L9" s="50" t="s">
        <v>2</v>
      </c>
      <c r="M9" s="51"/>
    </row>
    <row r="10" spans="1:13" ht="38.25" customHeight="1" thickBot="1">
      <c r="A10" s="88"/>
      <c r="B10" s="89"/>
      <c r="C10" s="89"/>
      <c r="D10" s="183"/>
      <c r="E10" s="184"/>
      <c r="F10" s="186"/>
      <c r="G10" s="188"/>
      <c r="H10" s="188"/>
      <c r="I10" s="6"/>
      <c r="J10" s="6"/>
      <c r="K10" s="6"/>
      <c r="L10" s="52" t="s">
        <v>5</v>
      </c>
      <c r="M10" s="52" t="s">
        <v>6</v>
      </c>
    </row>
    <row r="11" spans="1:13" ht="16.5" customHeight="1" thickBot="1">
      <c r="A11" s="6">
        <v>0</v>
      </c>
      <c r="B11" s="189">
        <v>1</v>
      </c>
      <c r="C11" s="186"/>
      <c r="D11" s="189">
        <v>2</v>
      </c>
      <c r="E11" s="186"/>
      <c r="F11" s="3">
        <v>3</v>
      </c>
      <c r="G11" s="3">
        <v>4</v>
      </c>
      <c r="H11" s="3">
        <v>5</v>
      </c>
      <c r="I11" s="3" t="s">
        <v>7</v>
      </c>
      <c r="J11" s="3">
        <v>7</v>
      </c>
      <c r="K11" s="3">
        <v>8</v>
      </c>
      <c r="L11" s="52">
        <v>9</v>
      </c>
      <c r="M11" s="52">
        <v>10</v>
      </c>
    </row>
    <row r="12" spans="1:13" ht="36" customHeight="1" thickBot="1">
      <c r="A12" s="3" t="s">
        <v>8</v>
      </c>
      <c r="B12" s="3"/>
      <c r="C12" s="3"/>
      <c r="D12" s="177" t="s">
        <v>330</v>
      </c>
      <c r="E12" s="178"/>
      <c r="F12" s="3">
        <v>1</v>
      </c>
      <c r="G12" s="43">
        <v>1460500</v>
      </c>
      <c r="H12" s="43">
        <f>H13+H16+H17</f>
        <v>1998028</v>
      </c>
      <c r="I12" s="90">
        <f>H12/G12*100</f>
        <v>136.80438206093802</v>
      </c>
      <c r="J12" s="43">
        <f>J13+J16+J17</f>
        <v>2217811.08</v>
      </c>
      <c r="K12" s="43">
        <f>K13+K16+K17</f>
        <v>2528304.6311999997</v>
      </c>
      <c r="L12" s="90">
        <f>J12/H12*100</f>
        <v>111.00000000000001</v>
      </c>
      <c r="M12" s="90">
        <f>K12/J12*100</f>
        <v>113.99999999999999</v>
      </c>
    </row>
    <row r="13" spans="1:13" ht="15.75" thickBot="1">
      <c r="A13" s="187"/>
      <c r="B13" s="3">
        <v>1</v>
      </c>
      <c r="C13" s="3"/>
      <c r="D13" s="177" t="s">
        <v>289</v>
      </c>
      <c r="E13" s="178"/>
      <c r="F13" s="3">
        <v>2</v>
      </c>
      <c r="G13" s="43">
        <v>1295500</v>
      </c>
      <c r="H13" s="43">
        <f>'anexa 2'!I15</f>
        <v>1848028</v>
      </c>
      <c r="I13" s="90">
        <f>H13/G13*100</f>
        <v>142.64978772674644</v>
      </c>
      <c r="J13" s="43">
        <f>H13*1.11</f>
        <v>2051311.08</v>
      </c>
      <c r="K13" s="43">
        <f>J13*1.14</f>
        <v>2338494.6311999997</v>
      </c>
      <c r="L13" s="90">
        <f>J13/H13*100</f>
        <v>111.00000000000001</v>
      </c>
      <c r="M13" s="90">
        <f aca="true" t="shared" si="0" ref="M13:M66">K13/J13*100</f>
        <v>113.99999999999999</v>
      </c>
    </row>
    <row r="14" spans="1:13" ht="15.75" thickBot="1">
      <c r="A14" s="190"/>
      <c r="B14" s="3"/>
      <c r="C14" s="3"/>
      <c r="D14" s="179" t="s">
        <v>288</v>
      </c>
      <c r="E14" s="180"/>
      <c r="F14" s="3">
        <v>3</v>
      </c>
      <c r="G14" s="43"/>
      <c r="H14" s="43"/>
      <c r="I14" s="90"/>
      <c r="J14" s="43"/>
      <c r="K14" s="43"/>
      <c r="L14" s="90"/>
      <c r="M14" s="90"/>
    </row>
    <row r="15" spans="1:13" ht="15.75" thickBot="1">
      <c r="A15" s="190"/>
      <c r="B15" s="3"/>
      <c r="C15" s="3"/>
      <c r="D15" s="179" t="s">
        <v>287</v>
      </c>
      <c r="E15" s="180"/>
      <c r="F15" s="3">
        <v>4</v>
      </c>
      <c r="G15" s="43"/>
      <c r="H15" s="43"/>
      <c r="I15" s="90"/>
      <c r="J15" s="43"/>
      <c r="K15" s="43"/>
      <c r="L15" s="90"/>
      <c r="M15" s="90"/>
    </row>
    <row r="16" spans="1:13" ht="15.75" thickBot="1">
      <c r="A16" s="190"/>
      <c r="B16" s="3">
        <v>2</v>
      </c>
      <c r="C16" s="3"/>
      <c r="D16" s="177" t="s">
        <v>10</v>
      </c>
      <c r="E16" s="178"/>
      <c r="F16" s="3">
        <v>5</v>
      </c>
      <c r="G16" s="43">
        <v>165000</v>
      </c>
      <c r="H16" s="43">
        <f>'anexa 2'!I35</f>
        <v>150000</v>
      </c>
      <c r="I16" s="90">
        <f>H16/G16*100</f>
        <v>90.9090909090909</v>
      </c>
      <c r="J16" s="43">
        <f>H16*1.11</f>
        <v>166500.00000000003</v>
      </c>
      <c r="K16" s="43">
        <f>J16*1.14</f>
        <v>189810.00000000003</v>
      </c>
      <c r="L16" s="90">
        <f>J16/H16*100</f>
        <v>111.00000000000001</v>
      </c>
      <c r="M16" s="90">
        <f t="shared" si="0"/>
        <v>113.99999999999999</v>
      </c>
    </row>
    <row r="17" spans="1:13" ht="15.75" thickBot="1">
      <c r="A17" s="188"/>
      <c r="B17" s="3">
        <v>3</v>
      </c>
      <c r="C17" s="3"/>
      <c r="D17" s="177" t="s">
        <v>11</v>
      </c>
      <c r="E17" s="178"/>
      <c r="F17" s="3">
        <v>6</v>
      </c>
      <c r="G17" s="43">
        <v>0</v>
      </c>
      <c r="H17" s="43"/>
      <c r="I17" s="90"/>
      <c r="J17" s="43"/>
      <c r="K17" s="43"/>
      <c r="L17" s="90"/>
      <c r="M17" s="90"/>
    </row>
    <row r="18" spans="1:13" ht="27.75" customHeight="1" thickBot="1">
      <c r="A18" s="3" t="s">
        <v>12</v>
      </c>
      <c r="B18" s="3"/>
      <c r="C18" s="3"/>
      <c r="D18" s="177" t="s">
        <v>331</v>
      </c>
      <c r="E18" s="178"/>
      <c r="F18" s="3">
        <v>7</v>
      </c>
      <c r="G18" s="43">
        <f>G19+G31+G32</f>
        <v>1831500</v>
      </c>
      <c r="H18" s="43">
        <f>H19+H31+H32</f>
        <v>1976124</v>
      </c>
      <c r="I18" s="90">
        <f aca="true" t="shared" si="1" ref="I18:I25">H18/G18*100</f>
        <v>107.8964782964783</v>
      </c>
      <c r="J18" s="43">
        <f>J19+J31+J32</f>
        <v>2029774</v>
      </c>
      <c r="K18" s="43">
        <f>K19+K31+K32</f>
        <v>2086106.5</v>
      </c>
      <c r="L18" s="90">
        <f aca="true" t="shared" si="2" ref="L18:L25">J18/H18*100</f>
        <v>102.71491060277593</v>
      </c>
      <c r="M18" s="90">
        <f t="shared" si="0"/>
        <v>102.77530897528493</v>
      </c>
    </row>
    <row r="19" spans="1:13" ht="24" customHeight="1" thickBot="1">
      <c r="A19" s="187"/>
      <c r="B19" s="3">
        <v>1</v>
      </c>
      <c r="C19" s="3"/>
      <c r="D19" s="177" t="s">
        <v>13</v>
      </c>
      <c r="E19" s="178"/>
      <c r="F19" s="3">
        <v>8</v>
      </c>
      <c r="G19" s="43">
        <f>G20+G21+G22+G30</f>
        <v>1829000</v>
      </c>
      <c r="H19" s="43">
        <f>H20+H21+H22+H30</f>
        <v>1973624</v>
      </c>
      <c r="I19" s="90">
        <f t="shared" si="1"/>
        <v>107.90727173318753</v>
      </c>
      <c r="J19" s="43">
        <f>J20+J21+J22+J30</f>
        <v>2027149</v>
      </c>
      <c r="K19" s="43">
        <f>K20+K21+K22+K30</f>
        <v>2083350.25</v>
      </c>
      <c r="L19" s="90">
        <f t="shared" si="2"/>
        <v>102.71201606790352</v>
      </c>
      <c r="M19" s="90">
        <f t="shared" si="0"/>
        <v>102.77242817375536</v>
      </c>
    </row>
    <row r="20" spans="1:13" ht="24" customHeight="1" thickBot="1">
      <c r="A20" s="190"/>
      <c r="B20" s="187"/>
      <c r="C20" s="3" t="s">
        <v>14</v>
      </c>
      <c r="D20" s="177" t="s">
        <v>15</v>
      </c>
      <c r="E20" s="178"/>
      <c r="F20" s="3">
        <v>9</v>
      </c>
      <c r="G20" s="43">
        <v>700000</v>
      </c>
      <c r="H20" s="43">
        <f>'anexa 2'!I44</f>
        <v>674000</v>
      </c>
      <c r="I20" s="90">
        <f t="shared" si="1"/>
        <v>96.28571428571429</v>
      </c>
      <c r="J20" s="43">
        <f>H20*1.05</f>
        <v>707700</v>
      </c>
      <c r="K20" s="43">
        <f>J20*1.05</f>
        <v>743085</v>
      </c>
      <c r="L20" s="90">
        <f t="shared" si="2"/>
        <v>105</v>
      </c>
      <c r="M20" s="90">
        <f t="shared" si="0"/>
        <v>105</v>
      </c>
    </row>
    <row r="21" spans="1:13" ht="30" customHeight="1" thickBot="1">
      <c r="A21" s="190"/>
      <c r="B21" s="190"/>
      <c r="C21" s="3" t="s">
        <v>16</v>
      </c>
      <c r="D21" s="177" t="s">
        <v>17</v>
      </c>
      <c r="E21" s="178"/>
      <c r="F21" s="3">
        <v>10</v>
      </c>
      <c r="G21" s="43">
        <v>5000</v>
      </c>
      <c r="H21" s="43">
        <f>'anexa 2'!I92</f>
        <v>10000</v>
      </c>
      <c r="I21" s="90">
        <f t="shared" si="1"/>
        <v>200</v>
      </c>
      <c r="J21" s="43">
        <f>H21*1.05</f>
        <v>10500</v>
      </c>
      <c r="K21" s="43">
        <f>J21*1.05</f>
        <v>11025</v>
      </c>
      <c r="L21" s="90">
        <f t="shared" si="2"/>
        <v>105</v>
      </c>
      <c r="M21" s="90">
        <f t="shared" si="0"/>
        <v>105</v>
      </c>
    </row>
    <row r="22" spans="1:13" ht="24" customHeight="1" thickBot="1">
      <c r="A22" s="190"/>
      <c r="B22" s="190"/>
      <c r="C22" s="3" t="s">
        <v>18</v>
      </c>
      <c r="D22" s="191" t="s">
        <v>19</v>
      </c>
      <c r="E22" s="178"/>
      <c r="F22" s="3">
        <v>11</v>
      </c>
      <c r="G22" s="43">
        <v>894000</v>
      </c>
      <c r="H22" s="43">
        <f>'anexa 2'!I99</f>
        <v>903124</v>
      </c>
      <c r="I22" s="90">
        <f t="shared" si="1"/>
        <v>101.02058165548098</v>
      </c>
      <c r="J22" s="43">
        <f>H22</f>
        <v>903124</v>
      </c>
      <c r="K22" s="43">
        <f>J22</f>
        <v>903124</v>
      </c>
      <c r="L22" s="90">
        <f t="shared" si="2"/>
        <v>100</v>
      </c>
      <c r="M22" s="90">
        <f t="shared" si="0"/>
        <v>100</v>
      </c>
    </row>
    <row r="23" spans="1:13" ht="24" customHeight="1" thickBot="1">
      <c r="A23" s="190"/>
      <c r="B23" s="190"/>
      <c r="C23" s="81"/>
      <c r="D23" s="91" t="s">
        <v>290</v>
      </c>
      <c r="E23" s="92" t="s">
        <v>291</v>
      </c>
      <c r="F23" s="3">
        <v>12</v>
      </c>
      <c r="G23" s="43">
        <f>G24+G25</f>
        <v>561000</v>
      </c>
      <c r="H23" s="43">
        <f>H24+H25</f>
        <v>562000</v>
      </c>
      <c r="I23" s="90">
        <f t="shared" si="1"/>
        <v>100.17825311942958</v>
      </c>
      <c r="J23" s="43">
        <f aca="true" t="shared" si="3" ref="J23:J29">H23</f>
        <v>562000</v>
      </c>
      <c r="K23" s="43">
        <f aca="true" t="shared" si="4" ref="K23:K29">J23</f>
        <v>562000</v>
      </c>
      <c r="L23" s="90">
        <f t="shared" si="2"/>
        <v>100</v>
      </c>
      <c r="M23" s="90">
        <f t="shared" si="0"/>
        <v>100</v>
      </c>
    </row>
    <row r="24" spans="1:13" ht="15.75" thickBot="1">
      <c r="A24" s="190"/>
      <c r="B24" s="190"/>
      <c r="C24" s="187"/>
      <c r="D24" s="47" t="s">
        <v>20</v>
      </c>
      <c r="E24" s="21" t="s">
        <v>21</v>
      </c>
      <c r="F24" s="3">
        <v>13</v>
      </c>
      <c r="G24" s="43">
        <v>527000</v>
      </c>
      <c r="H24" s="43">
        <f>'anexa 2'!I101</f>
        <v>527000</v>
      </c>
      <c r="I24" s="90">
        <f t="shared" si="1"/>
        <v>100</v>
      </c>
      <c r="J24" s="43">
        <f t="shared" si="3"/>
        <v>527000</v>
      </c>
      <c r="K24" s="43">
        <f t="shared" si="4"/>
        <v>527000</v>
      </c>
      <c r="L24" s="90">
        <f t="shared" si="2"/>
        <v>100</v>
      </c>
      <c r="M24" s="90">
        <f t="shared" si="0"/>
        <v>100</v>
      </c>
    </row>
    <row r="25" spans="1:13" ht="15.75" thickBot="1">
      <c r="A25" s="190"/>
      <c r="B25" s="190"/>
      <c r="C25" s="190"/>
      <c r="D25" s="21" t="s">
        <v>22</v>
      </c>
      <c r="E25" s="21" t="s">
        <v>23</v>
      </c>
      <c r="F25" s="3">
        <v>14</v>
      </c>
      <c r="G25" s="43">
        <v>34000</v>
      </c>
      <c r="H25" s="43">
        <f>'anexa 2'!I105</f>
        <v>35000</v>
      </c>
      <c r="I25" s="90">
        <f t="shared" si="1"/>
        <v>102.94117647058823</v>
      </c>
      <c r="J25" s="43">
        <f t="shared" si="3"/>
        <v>35000</v>
      </c>
      <c r="K25" s="43">
        <f t="shared" si="4"/>
        <v>35000</v>
      </c>
      <c r="L25" s="90">
        <f t="shared" si="2"/>
        <v>100</v>
      </c>
      <c r="M25" s="90">
        <f t="shared" si="0"/>
        <v>100</v>
      </c>
    </row>
    <row r="26" spans="1:13" ht="42.75" customHeight="1" thickBot="1">
      <c r="A26" s="190"/>
      <c r="B26" s="190"/>
      <c r="C26" s="190"/>
      <c r="D26" s="21" t="s">
        <v>24</v>
      </c>
      <c r="E26" s="21" t="s">
        <v>25</v>
      </c>
      <c r="F26" s="3">
        <v>15</v>
      </c>
      <c r="G26" s="43"/>
      <c r="H26" s="43"/>
      <c r="I26" s="90"/>
      <c r="J26" s="43"/>
      <c r="K26" s="43"/>
      <c r="L26" s="90"/>
      <c r="M26" s="90"/>
    </row>
    <row r="27" spans="1:13" ht="78.75" customHeight="1" thickBot="1">
      <c r="A27" s="190"/>
      <c r="B27" s="190"/>
      <c r="C27" s="190"/>
      <c r="D27" s="21"/>
      <c r="E27" s="21" t="s">
        <v>26</v>
      </c>
      <c r="F27" s="3">
        <v>16</v>
      </c>
      <c r="G27" s="43"/>
      <c r="H27" s="43"/>
      <c r="I27" s="90"/>
      <c r="J27" s="43"/>
      <c r="K27" s="43"/>
      <c r="L27" s="90"/>
      <c r="M27" s="90"/>
    </row>
    <row r="28" spans="1:13" ht="37.5" thickBot="1">
      <c r="A28" s="190"/>
      <c r="B28" s="190"/>
      <c r="C28" s="190"/>
      <c r="D28" s="21" t="s">
        <v>27</v>
      </c>
      <c r="E28" s="21" t="s">
        <v>28</v>
      </c>
      <c r="F28" s="3">
        <v>17</v>
      </c>
      <c r="G28" s="43">
        <v>142000</v>
      </c>
      <c r="H28" s="43">
        <f>'anexa 2'!I117</f>
        <v>147324</v>
      </c>
      <c r="I28" s="90">
        <f>H28/G28*100</f>
        <v>103.74929577464789</v>
      </c>
      <c r="J28" s="43">
        <f t="shared" si="3"/>
        <v>147324</v>
      </c>
      <c r="K28" s="43">
        <f t="shared" si="4"/>
        <v>147324</v>
      </c>
      <c r="L28" s="90">
        <f>J28/H28*100</f>
        <v>100</v>
      </c>
      <c r="M28" s="90">
        <f t="shared" si="0"/>
        <v>100</v>
      </c>
    </row>
    <row r="29" spans="1:13" ht="78.75" customHeight="1" thickBot="1">
      <c r="A29" s="190"/>
      <c r="B29" s="190"/>
      <c r="C29" s="188"/>
      <c r="D29" s="21" t="s">
        <v>29</v>
      </c>
      <c r="E29" s="21" t="s">
        <v>30</v>
      </c>
      <c r="F29" s="3">
        <v>18</v>
      </c>
      <c r="G29" s="43">
        <v>191000</v>
      </c>
      <c r="H29" s="43">
        <f>'anexa 2'!I126</f>
        <v>193800</v>
      </c>
      <c r="I29" s="90">
        <f>H29/G29*100</f>
        <v>101.46596858638743</v>
      </c>
      <c r="J29" s="43">
        <f t="shared" si="3"/>
        <v>193800</v>
      </c>
      <c r="K29" s="43">
        <f t="shared" si="4"/>
        <v>193800</v>
      </c>
      <c r="L29" s="90">
        <f>J29/H29*100</f>
        <v>100</v>
      </c>
      <c r="M29" s="90">
        <f t="shared" si="0"/>
        <v>100</v>
      </c>
    </row>
    <row r="30" spans="1:13" ht="24" customHeight="1" thickBot="1">
      <c r="A30" s="190"/>
      <c r="B30" s="188"/>
      <c r="C30" s="3" t="s">
        <v>31</v>
      </c>
      <c r="D30" s="177" t="s">
        <v>32</v>
      </c>
      <c r="E30" s="178"/>
      <c r="F30" s="3">
        <v>19</v>
      </c>
      <c r="G30" s="43">
        <v>230000</v>
      </c>
      <c r="H30" s="43">
        <f>'anexa 2'!I133</f>
        <v>386500</v>
      </c>
      <c r="I30" s="90">
        <f>H30/G30*100</f>
        <v>168.04347826086956</v>
      </c>
      <c r="J30" s="43">
        <f>H30*1.05</f>
        <v>405825</v>
      </c>
      <c r="K30" s="43">
        <f>J30*1.05</f>
        <v>426116.25</v>
      </c>
      <c r="L30" s="90">
        <f>J30/H30*100</f>
        <v>105</v>
      </c>
      <c r="M30" s="90">
        <f t="shared" si="0"/>
        <v>105</v>
      </c>
    </row>
    <row r="31" spans="1:13" ht="15.75" thickBot="1">
      <c r="A31" s="190"/>
      <c r="B31" s="3">
        <v>2</v>
      </c>
      <c r="C31" s="3"/>
      <c r="D31" s="177" t="s">
        <v>33</v>
      </c>
      <c r="E31" s="178"/>
      <c r="F31" s="3">
        <v>20</v>
      </c>
      <c r="G31" s="43">
        <v>2500</v>
      </c>
      <c r="H31" s="43">
        <f>'anexa 2'!I150</f>
        <v>2500</v>
      </c>
      <c r="I31" s="90">
        <f>H31/G31*100</f>
        <v>100</v>
      </c>
      <c r="J31" s="43">
        <f>H31*1.05</f>
        <v>2625</v>
      </c>
      <c r="K31" s="43">
        <f>J31*1.05</f>
        <v>2756.25</v>
      </c>
      <c r="L31" s="90">
        <f>J31/H31*100</f>
        <v>105</v>
      </c>
      <c r="M31" s="90">
        <f t="shared" si="0"/>
        <v>105</v>
      </c>
    </row>
    <row r="32" spans="1:13" ht="24" customHeight="1" thickBot="1">
      <c r="A32" s="188"/>
      <c r="B32" s="3">
        <v>3</v>
      </c>
      <c r="C32" s="3"/>
      <c r="D32" s="177" t="s">
        <v>34</v>
      </c>
      <c r="E32" s="178"/>
      <c r="F32" s="3">
        <v>21</v>
      </c>
      <c r="G32" s="43"/>
      <c r="H32" s="43"/>
      <c r="I32" s="90"/>
      <c r="J32" s="43"/>
      <c r="K32" s="43"/>
      <c r="L32" s="90"/>
      <c r="M32" s="90"/>
    </row>
    <row r="33" spans="1:13" ht="26.25" customHeight="1" thickBot="1">
      <c r="A33" s="3" t="s">
        <v>35</v>
      </c>
      <c r="B33" s="3"/>
      <c r="C33" s="3"/>
      <c r="D33" s="177" t="s">
        <v>36</v>
      </c>
      <c r="E33" s="178"/>
      <c r="F33" s="3">
        <v>22</v>
      </c>
      <c r="G33" s="43">
        <f>G12-G18</f>
        <v>-371000</v>
      </c>
      <c r="H33" s="43">
        <f>H12-H18</f>
        <v>21904</v>
      </c>
      <c r="I33" s="90">
        <f>H33/G33*100</f>
        <v>-5.904043126684636</v>
      </c>
      <c r="J33" s="43">
        <f>J12-J18</f>
        <v>188037.08000000007</v>
      </c>
      <c r="K33" s="43">
        <f>K12-K18</f>
        <v>442198.1311999997</v>
      </c>
      <c r="L33" s="90">
        <f>J33/H33*100</f>
        <v>858.4600073046023</v>
      </c>
      <c r="M33" s="90">
        <f t="shared" si="0"/>
        <v>235.16538929449422</v>
      </c>
    </row>
    <row r="34" spans="1:13" ht="15.75" thickBot="1">
      <c r="A34" s="3" t="s">
        <v>37</v>
      </c>
      <c r="B34" s="3"/>
      <c r="C34" s="3"/>
      <c r="D34" s="177" t="s">
        <v>38</v>
      </c>
      <c r="E34" s="178"/>
      <c r="F34" s="3">
        <v>23</v>
      </c>
      <c r="G34" s="43"/>
      <c r="H34" s="43">
        <f>'anexa 2'!I162</f>
        <v>5104.64</v>
      </c>
      <c r="I34" s="90"/>
      <c r="J34" s="43">
        <f>J33*16%</f>
        <v>30085.932800000013</v>
      </c>
      <c r="K34" s="43">
        <f>K33*16%</f>
        <v>70751.70099199995</v>
      </c>
      <c r="L34" s="90">
        <f>J34/H34*100</f>
        <v>589.3840270812439</v>
      </c>
      <c r="M34" s="90">
        <f t="shared" si="0"/>
        <v>235.16538929449422</v>
      </c>
    </row>
    <row r="35" spans="1:13" ht="60" customHeight="1" thickBot="1">
      <c r="A35" s="3" t="s">
        <v>39</v>
      </c>
      <c r="B35" s="3"/>
      <c r="C35" s="3"/>
      <c r="D35" s="177" t="s">
        <v>40</v>
      </c>
      <c r="E35" s="178"/>
      <c r="F35" s="3">
        <v>24</v>
      </c>
      <c r="G35" s="43">
        <f>G33-G34</f>
        <v>-371000</v>
      </c>
      <c r="H35" s="43">
        <f>H33-H34</f>
        <v>16799.36</v>
      </c>
      <c r="I35" s="90">
        <f>H35/G35*100</f>
        <v>-4.528129380053909</v>
      </c>
      <c r="J35" s="43">
        <f>J33-J34</f>
        <v>157951.14720000006</v>
      </c>
      <c r="K35" s="43">
        <f>K33-K34</f>
        <v>371446.4302079998</v>
      </c>
      <c r="L35" s="90">
        <f>J35/H35*100</f>
        <v>940.2212179511604</v>
      </c>
      <c r="M35" s="90">
        <f t="shared" si="0"/>
        <v>235.16538929449422</v>
      </c>
    </row>
    <row r="36" spans="1:13" ht="15.75" thickBot="1">
      <c r="A36" s="187"/>
      <c r="B36" s="3">
        <v>1</v>
      </c>
      <c r="C36" s="3"/>
      <c r="D36" s="177" t="s">
        <v>41</v>
      </c>
      <c r="E36" s="178"/>
      <c r="F36" s="3">
        <v>25</v>
      </c>
      <c r="G36" s="43"/>
      <c r="H36" s="43">
        <f>H33*5%</f>
        <v>1095.2</v>
      </c>
      <c r="I36" s="43"/>
      <c r="J36" s="43">
        <f>J33*5%</f>
        <v>9401.854000000005</v>
      </c>
      <c r="K36" s="43">
        <f>K33*5%</f>
        <v>22109.90655999999</v>
      </c>
      <c r="L36" s="90"/>
      <c r="M36" s="90">
        <f t="shared" si="0"/>
        <v>235.16538929449422</v>
      </c>
    </row>
    <row r="37" spans="1:13" ht="40.5" customHeight="1" thickBot="1">
      <c r="A37" s="190"/>
      <c r="B37" s="3">
        <v>2</v>
      </c>
      <c r="C37" s="3"/>
      <c r="D37" s="177" t="s">
        <v>42</v>
      </c>
      <c r="E37" s="178"/>
      <c r="F37" s="3">
        <v>26</v>
      </c>
      <c r="G37" s="43"/>
      <c r="H37" s="43"/>
      <c r="I37" s="90"/>
      <c r="J37" s="43"/>
      <c r="K37" s="43"/>
      <c r="L37" s="90"/>
      <c r="M37" s="90"/>
    </row>
    <row r="38" spans="1:13" ht="28.5" customHeight="1" thickBot="1">
      <c r="A38" s="190"/>
      <c r="B38" s="3">
        <v>3</v>
      </c>
      <c r="C38" s="3"/>
      <c r="D38" s="177" t="s">
        <v>43</v>
      </c>
      <c r="E38" s="178"/>
      <c r="F38" s="3">
        <v>27</v>
      </c>
      <c r="G38" s="43"/>
      <c r="H38" s="43"/>
      <c r="I38" s="90"/>
      <c r="J38" s="43"/>
      <c r="K38" s="43"/>
      <c r="L38" s="90"/>
      <c r="M38" s="90"/>
    </row>
    <row r="39" spans="1:13" ht="108" customHeight="1" thickBot="1">
      <c r="A39" s="190"/>
      <c r="B39" s="3">
        <v>4</v>
      </c>
      <c r="C39" s="3"/>
      <c r="D39" s="177" t="s">
        <v>44</v>
      </c>
      <c r="E39" s="178"/>
      <c r="F39" s="3">
        <v>28</v>
      </c>
      <c r="G39" s="43"/>
      <c r="I39" s="90"/>
      <c r="J39" s="43"/>
      <c r="K39" s="43"/>
      <c r="L39" s="90"/>
      <c r="M39" s="90"/>
    </row>
    <row r="40" spans="1:13" ht="24" customHeight="1" thickBot="1">
      <c r="A40" s="190"/>
      <c r="B40" s="3">
        <v>5</v>
      </c>
      <c r="C40" s="3"/>
      <c r="D40" s="177" t="s">
        <v>45</v>
      </c>
      <c r="E40" s="178"/>
      <c r="F40" s="3">
        <v>29</v>
      </c>
      <c r="G40" s="43"/>
      <c r="H40" s="43"/>
      <c r="I40" s="90"/>
      <c r="J40" s="43"/>
      <c r="K40" s="43"/>
      <c r="L40" s="90"/>
      <c r="M40" s="90"/>
    </row>
    <row r="41" spans="1:13" ht="48" customHeight="1" thickBot="1">
      <c r="A41" s="190"/>
      <c r="B41" s="3">
        <v>6</v>
      </c>
      <c r="C41" s="3"/>
      <c r="D41" s="177" t="s">
        <v>332</v>
      </c>
      <c r="E41" s="178"/>
      <c r="F41" s="3">
        <v>30</v>
      </c>
      <c r="G41" s="43"/>
      <c r="H41" s="43"/>
      <c r="I41" s="90"/>
      <c r="J41" s="43"/>
      <c r="K41" s="43"/>
      <c r="L41" s="90"/>
      <c r="M41" s="90"/>
    </row>
    <row r="42" spans="1:13" ht="100.5" customHeight="1" thickBot="1">
      <c r="A42" s="190"/>
      <c r="B42" s="3">
        <v>7</v>
      </c>
      <c r="C42" s="3"/>
      <c r="D42" s="177" t="s">
        <v>46</v>
      </c>
      <c r="E42" s="178"/>
      <c r="F42" s="3">
        <v>31</v>
      </c>
      <c r="G42" s="43"/>
      <c r="H42" s="43"/>
      <c r="I42" s="90"/>
      <c r="J42" s="43"/>
      <c r="K42" s="43"/>
      <c r="L42" s="90"/>
      <c r="M42" s="90"/>
    </row>
    <row r="43" spans="1:13" ht="36.75" customHeight="1" thickBot="1">
      <c r="A43" s="190"/>
      <c r="B43" s="3">
        <v>8</v>
      </c>
      <c r="C43" s="3"/>
      <c r="D43" s="177" t="s">
        <v>47</v>
      </c>
      <c r="E43" s="178"/>
      <c r="F43" s="3">
        <v>32</v>
      </c>
      <c r="G43" s="43"/>
      <c r="H43" s="43"/>
      <c r="I43" s="90"/>
      <c r="J43" s="43"/>
      <c r="K43" s="43"/>
      <c r="L43" s="90"/>
      <c r="M43" s="90"/>
    </row>
    <row r="44" spans="1:13" ht="22.5" customHeight="1" thickBot="1">
      <c r="A44" s="190"/>
      <c r="B44" s="3"/>
      <c r="C44" s="3" t="s">
        <v>48</v>
      </c>
      <c r="D44" s="177" t="s">
        <v>292</v>
      </c>
      <c r="E44" s="178"/>
      <c r="F44" s="3">
        <v>33</v>
      </c>
      <c r="G44" s="43"/>
      <c r="H44" s="43"/>
      <c r="I44" s="90"/>
      <c r="J44" s="43"/>
      <c r="K44" s="43"/>
      <c r="L44" s="90"/>
      <c r="M44" s="90"/>
    </row>
    <row r="45" spans="1:13" ht="26.25" customHeight="1" thickBot="1">
      <c r="A45" s="190"/>
      <c r="B45" s="3"/>
      <c r="C45" s="3"/>
      <c r="D45" s="177" t="s">
        <v>294</v>
      </c>
      <c r="E45" s="178"/>
      <c r="F45" s="3" t="s">
        <v>295</v>
      </c>
      <c r="G45" s="43"/>
      <c r="H45" s="43"/>
      <c r="I45" s="90"/>
      <c r="J45" s="43"/>
      <c r="K45" s="43"/>
      <c r="L45" s="90"/>
      <c r="M45" s="90"/>
    </row>
    <row r="46" spans="1:13" ht="23.25" customHeight="1" thickBot="1">
      <c r="A46" s="190"/>
      <c r="B46" s="3"/>
      <c r="C46" s="3"/>
      <c r="D46" s="177" t="s">
        <v>293</v>
      </c>
      <c r="E46" s="178"/>
      <c r="F46" s="3">
        <v>34</v>
      </c>
      <c r="G46" s="43"/>
      <c r="H46" s="43"/>
      <c r="I46" s="90"/>
      <c r="J46" s="43"/>
      <c r="K46" s="43"/>
      <c r="L46" s="90"/>
      <c r="M46" s="90"/>
    </row>
    <row r="47" spans="1:13" ht="66.75" customHeight="1" thickBot="1">
      <c r="A47" s="188"/>
      <c r="B47" s="3">
        <v>9</v>
      </c>
      <c r="C47" s="3"/>
      <c r="D47" s="177" t="s">
        <v>333</v>
      </c>
      <c r="E47" s="178"/>
      <c r="F47" s="3">
        <v>35</v>
      </c>
      <c r="G47" s="43">
        <f>G35-G36</f>
        <v>-371000</v>
      </c>
      <c r="H47" s="43">
        <f>H35-H36</f>
        <v>15704.16</v>
      </c>
      <c r="I47" s="43"/>
      <c r="J47" s="43">
        <f>J35-J36</f>
        <v>148549.29320000007</v>
      </c>
      <c r="K47" s="43">
        <f>K35-K36</f>
        <v>349336.5236479998</v>
      </c>
      <c r="L47" s="90">
        <f>J47/H47*100</f>
        <v>945.9232025144935</v>
      </c>
      <c r="M47" s="90">
        <f t="shared" si="0"/>
        <v>235.16538929449422</v>
      </c>
    </row>
    <row r="48" spans="1:13" ht="28.5" customHeight="1" thickBot="1">
      <c r="A48" s="3" t="s">
        <v>49</v>
      </c>
      <c r="B48" s="3"/>
      <c r="C48" s="3"/>
      <c r="D48" s="177" t="s">
        <v>50</v>
      </c>
      <c r="E48" s="178"/>
      <c r="F48" s="3">
        <v>36</v>
      </c>
      <c r="G48" s="43"/>
      <c r="H48" s="43"/>
      <c r="I48" s="90"/>
      <c r="J48" s="43"/>
      <c r="K48" s="43"/>
      <c r="L48" s="90"/>
      <c r="M48" s="90"/>
    </row>
    <row r="49" spans="1:13" ht="27.75" customHeight="1" thickBot="1">
      <c r="A49" s="3" t="s">
        <v>51</v>
      </c>
      <c r="B49" s="3"/>
      <c r="C49" s="3"/>
      <c r="D49" s="177" t="s">
        <v>52</v>
      </c>
      <c r="E49" s="178"/>
      <c r="F49" s="3">
        <v>37</v>
      </c>
      <c r="G49" s="43"/>
      <c r="H49" s="43"/>
      <c r="I49" s="90"/>
      <c r="J49" s="43"/>
      <c r="K49" s="43"/>
      <c r="L49" s="90"/>
      <c r="M49" s="90"/>
    </row>
    <row r="50" spans="1:13" ht="15.75" thickBot="1">
      <c r="A50" s="187"/>
      <c r="B50" s="187"/>
      <c r="C50" s="3" t="s">
        <v>48</v>
      </c>
      <c r="D50" s="177" t="s">
        <v>53</v>
      </c>
      <c r="E50" s="178"/>
      <c r="F50" s="3">
        <v>38</v>
      </c>
      <c r="G50" s="43"/>
      <c r="H50" s="43"/>
      <c r="I50" s="90"/>
      <c r="J50" s="43"/>
      <c r="K50" s="43"/>
      <c r="L50" s="90"/>
      <c r="M50" s="90"/>
    </row>
    <row r="51" spans="1:13" ht="15.75" thickBot="1">
      <c r="A51" s="190"/>
      <c r="B51" s="190"/>
      <c r="C51" s="3" t="s">
        <v>54</v>
      </c>
      <c r="D51" s="177" t="s">
        <v>55</v>
      </c>
      <c r="E51" s="178"/>
      <c r="F51" s="3">
        <v>39</v>
      </c>
      <c r="G51" s="43"/>
      <c r="H51" s="43"/>
      <c r="I51" s="90"/>
      <c r="J51" s="43"/>
      <c r="K51" s="43"/>
      <c r="L51" s="90"/>
      <c r="M51" s="90"/>
    </row>
    <row r="52" spans="1:13" ht="24" customHeight="1" thickBot="1">
      <c r="A52" s="190"/>
      <c r="B52" s="190"/>
      <c r="C52" s="3" t="s">
        <v>56</v>
      </c>
      <c r="D52" s="177" t="s">
        <v>57</v>
      </c>
      <c r="E52" s="178"/>
      <c r="F52" s="3">
        <v>40</v>
      </c>
      <c r="G52" s="43"/>
      <c r="H52" s="43"/>
      <c r="I52" s="90"/>
      <c r="J52" s="43"/>
      <c r="K52" s="43"/>
      <c r="L52" s="90"/>
      <c r="M52" s="90"/>
    </row>
    <row r="53" spans="1:13" ht="24" customHeight="1" thickBot="1">
      <c r="A53" s="190"/>
      <c r="B53" s="190"/>
      <c r="C53" s="3" t="s">
        <v>58</v>
      </c>
      <c r="D53" s="177" t="s">
        <v>59</v>
      </c>
      <c r="E53" s="178"/>
      <c r="F53" s="3">
        <v>41</v>
      </c>
      <c r="G53" s="43"/>
      <c r="H53" s="43"/>
      <c r="I53" s="90"/>
      <c r="J53" s="43"/>
      <c r="K53" s="43"/>
      <c r="L53" s="90"/>
      <c r="M53" s="90"/>
    </row>
    <row r="54" spans="1:13" ht="15.75" thickBot="1">
      <c r="A54" s="188"/>
      <c r="B54" s="188"/>
      <c r="C54" s="3" t="s">
        <v>60</v>
      </c>
      <c r="D54" s="177" t="s">
        <v>61</v>
      </c>
      <c r="E54" s="178"/>
      <c r="F54" s="3">
        <v>42</v>
      </c>
      <c r="G54" s="43"/>
      <c r="H54" s="43"/>
      <c r="I54" s="90"/>
      <c r="J54" s="43"/>
      <c r="K54" s="43"/>
      <c r="L54" s="90"/>
      <c r="M54" s="90"/>
    </row>
    <row r="55" spans="1:13" ht="27.75" customHeight="1" thickBot="1">
      <c r="A55" s="3" t="s">
        <v>62</v>
      </c>
      <c r="B55" s="3"/>
      <c r="C55" s="3"/>
      <c r="D55" s="177" t="s">
        <v>63</v>
      </c>
      <c r="E55" s="178"/>
      <c r="F55" s="3">
        <v>43</v>
      </c>
      <c r="G55" s="43">
        <v>247342</v>
      </c>
      <c r="H55" s="43">
        <f>'anexa 5'!G12</f>
        <v>250704.16</v>
      </c>
      <c r="I55" s="90">
        <f>H55/G55*100</f>
        <v>101.35931625037398</v>
      </c>
      <c r="J55" s="43">
        <f>'anexa 5'!H12</f>
        <v>348549.2932000001</v>
      </c>
      <c r="K55" s="43">
        <f>'anexa 5'!I12</f>
        <v>549336.5236479999</v>
      </c>
      <c r="L55" s="90">
        <f>J55/H55*100</f>
        <v>139.02812510171353</v>
      </c>
      <c r="M55" s="90">
        <f t="shared" si="0"/>
        <v>157.60655217647698</v>
      </c>
    </row>
    <row r="56" spans="1:13" ht="15.75" thickBot="1">
      <c r="A56" s="3"/>
      <c r="B56" s="3">
        <v>1</v>
      </c>
      <c r="C56" s="3"/>
      <c r="D56" s="177" t="s">
        <v>64</v>
      </c>
      <c r="E56" s="178"/>
      <c r="F56" s="3">
        <v>44</v>
      </c>
      <c r="G56" s="43"/>
      <c r="H56" s="43"/>
      <c r="I56" s="90"/>
      <c r="J56" s="43"/>
      <c r="K56" s="43"/>
      <c r="L56" s="90"/>
      <c r="M56" s="90"/>
    </row>
    <row r="57" spans="1:13" ht="39.75" customHeight="1" thickBot="1">
      <c r="A57" s="3"/>
      <c r="B57" s="3"/>
      <c r="C57" s="3"/>
      <c r="D57" s="179" t="s">
        <v>296</v>
      </c>
      <c r="E57" s="180"/>
      <c r="F57" s="3">
        <v>45</v>
      </c>
      <c r="G57" s="43"/>
      <c r="H57" s="43"/>
      <c r="I57" s="90"/>
      <c r="J57" s="43"/>
      <c r="K57" s="43"/>
      <c r="L57" s="90"/>
      <c r="M57" s="90"/>
    </row>
    <row r="58" spans="1:13" ht="24" customHeight="1" thickBot="1">
      <c r="A58" s="3" t="s">
        <v>65</v>
      </c>
      <c r="B58" s="3"/>
      <c r="C58" s="3"/>
      <c r="D58" s="177" t="s">
        <v>66</v>
      </c>
      <c r="E58" s="178"/>
      <c r="F58" s="3">
        <v>46</v>
      </c>
      <c r="G58" s="43">
        <v>28000</v>
      </c>
      <c r="H58" s="43">
        <f>'anexa 5'!G24</f>
        <v>220400</v>
      </c>
      <c r="I58" s="90">
        <f>H58/G58*100</f>
        <v>787.1428571428571</v>
      </c>
      <c r="J58" s="43">
        <f>'anexa 5'!H24</f>
        <v>340000</v>
      </c>
      <c r="K58" s="43">
        <f>'anexa 5'!I24</f>
        <v>540000</v>
      </c>
      <c r="L58" s="90">
        <f>J58/H58*100</f>
        <v>154.26497277676953</v>
      </c>
      <c r="M58" s="90">
        <f t="shared" si="0"/>
        <v>158.8235294117647</v>
      </c>
    </row>
    <row r="59" spans="1:13" ht="15.75" customHeight="1" thickBot="1">
      <c r="A59" s="3" t="s">
        <v>67</v>
      </c>
      <c r="B59" s="3"/>
      <c r="C59" s="3"/>
      <c r="D59" s="177" t="s">
        <v>68</v>
      </c>
      <c r="E59" s="178"/>
      <c r="F59" s="3">
        <v>47</v>
      </c>
      <c r="G59" s="43"/>
      <c r="H59" s="43"/>
      <c r="I59" s="90"/>
      <c r="J59" s="43"/>
      <c r="K59" s="43"/>
      <c r="L59" s="90"/>
      <c r="M59" s="90"/>
    </row>
    <row r="60" spans="1:13" ht="29.25" customHeight="1" thickBot="1">
      <c r="A60" s="187"/>
      <c r="B60" s="3">
        <v>1</v>
      </c>
      <c r="C60" s="3"/>
      <c r="D60" s="177" t="s">
        <v>69</v>
      </c>
      <c r="E60" s="178"/>
      <c r="F60" s="3">
        <v>48</v>
      </c>
      <c r="G60" s="43">
        <v>17</v>
      </c>
      <c r="H60" s="43">
        <v>17</v>
      </c>
      <c r="I60" s="90">
        <f>H60/G60*100</f>
        <v>100</v>
      </c>
      <c r="J60" s="43">
        <v>17</v>
      </c>
      <c r="K60" s="43">
        <v>17</v>
      </c>
      <c r="L60" s="90">
        <f>J60/H60*100</f>
        <v>100</v>
      </c>
      <c r="M60" s="90">
        <f t="shared" si="0"/>
        <v>100</v>
      </c>
    </row>
    <row r="61" spans="1:13" ht="24" customHeight="1" thickBot="1">
      <c r="A61" s="190"/>
      <c r="B61" s="3">
        <v>2</v>
      </c>
      <c r="C61" s="3"/>
      <c r="D61" s="177" t="s">
        <v>70</v>
      </c>
      <c r="E61" s="178"/>
      <c r="F61" s="3">
        <v>49</v>
      </c>
      <c r="G61" s="43">
        <v>17</v>
      </c>
      <c r="H61" s="43">
        <v>17</v>
      </c>
      <c r="I61" s="90">
        <f>H61/G61*100</f>
        <v>100</v>
      </c>
      <c r="J61" s="43">
        <v>17</v>
      </c>
      <c r="K61" s="43">
        <v>17</v>
      </c>
      <c r="L61" s="90">
        <f>J61/H61*100</f>
        <v>100</v>
      </c>
      <c r="M61" s="90">
        <f t="shared" si="0"/>
        <v>100</v>
      </c>
    </row>
    <row r="62" spans="1:13" ht="60" customHeight="1" thickBot="1">
      <c r="A62" s="190"/>
      <c r="B62" s="3">
        <v>3</v>
      </c>
      <c r="C62" s="3"/>
      <c r="D62" s="177" t="s">
        <v>297</v>
      </c>
      <c r="E62" s="178"/>
      <c r="F62" s="3">
        <v>50</v>
      </c>
      <c r="G62" s="43">
        <f>G23/G61/12</f>
        <v>2750</v>
      </c>
      <c r="H62" s="43">
        <f>H23/H61/12</f>
        <v>2754.9019607843134</v>
      </c>
      <c r="I62" s="90">
        <f>H62/G62*100</f>
        <v>100.17825311942958</v>
      </c>
      <c r="J62" s="43">
        <f>J23/J61/12</f>
        <v>2754.9019607843134</v>
      </c>
      <c r="K62" s="43">
        <f>K23/K61/12</f>
        <v>2754.9019607843134</v>
      </c>
      <c r="L62" s="90">
        <f>J62/H62*100</f>
        <v>100</v>
      </c>
      <c r="M62" s="90">
        <f t="shared" si="0"/>
        <v>100</v>
      </c>
    </row>
    <row r="63" spans="1:13" ht="50.25" customHeight="1" thickBot="1">
      <c r="A63" s="190"/>
      <c r="B63" s="3">
        <v>4</v>
      </c>
      <c r="C63" s="3"/>
      <c r="D63" s="177" t="s">
        <v>311</v>
      </c>
      <c r="E63" s="178"/>
      <c r="F63" s="3">
        <v>51</v>
      </c>
      <c r="G63" s="46">
        <f>G24/G61/12</f>
        <v>2583.3333333333335</v>
      </c>
      <c r="H63" s="46">
        <f>H24/H61/12</f>
        <v>2583.3333333333335</v>
      </c>
      <c r="I63" s="90">
        <f>H63/G63*100</f>
        <v>100</v>
      </c>
      <c r="J63" s="46">
        <f>J24/J61/12</f>
        <v>2583.3333333333335</v>
      </c>
      <c r="K63" s="46">
        <f>K24/K61/12</f>
        <v>2583.3333333333335</v>
      </c>
      <c r="L63" s="90">
        <f>J63/H63*100</f>
        <v>100</v>
      </c>
      <c r="M63" s="90">
        <f t="shared" si="0"/>
        <v>100</v>
      </c>
    </row>
    <row r="64" spans="1:13" ht="34.5" customHeight="1" thickBot="1">
      <c r="A64" s="190"/>
      <c r="B64" s="3">
        <v>5</v>
      </c>
      <c r="C64" s="3"/>
      <c r="D64" s="177" t="s">
        <v>298</v>
      </c>
      <c r="E64" s="178"/>
      <c r="F64" s="82">
        <v>52</v>
      </c>
      <c r="G64" s="93">
        <f>G13/G61</f>
        <v>76205.88235294117</v>
      </c>
      <c r="H64" s="94">
        <f>H13/H61</f>
        <v>108707.5294117647</v>
      </c>
      <c r="I64" s="90">
        <f>H64/G64*100</f>
        <v>142.6497877267464</v>
      </c>
      <c r="J64" s="94">
        <f>J13/J61</f>
        <v>120665.35764705883</v>
      </c>
      <c r="K64" s="94">
        <f>K13/K61</f>
        <v>137558.50771764704</v>
      </c>
      <c r="L64" s="90">
        <f>J64/H64*100</f>
        <v>111.00000000000001</v>
      </c>
      <c r="M64" s="90">
        <f t="shared" si="0"/>
        <v>113.99999999999997</v>
      </c>
    </row>
    <row r="65" spans="1:13" ht="41.25" customHeight="1" thickBot="1">
      <c r="A65" s="190"/>
      <c r="B65" s="3">
        <v>6</v>
      </c>
      <c r="C65" s="3"/>
      <c r="D65" s="177" t="s">
        <v>71</v>
      </c>
      <c r="E65" s="178"/>
      <c r="F65" s="3">
        <v>53</v>
      </c>
      <c r="G65" s="48"/>
      <c r="H65" s="48"/>
      <c r="I65" s="90"/>
      <c r="J65" s="48"/>
      <c r="K65" s="48"/>
      <c r="L65" s="90"/>
      <c r="M65" s="90"/>
    </row>
    <row r="66" spans="1:13" ht="30" customHeight="1" thickBot="1">
      <c r="A66" s="190"/>
      <c r="B66" s="3">
        <v>7</v>
      </c>
      <c r="C66" s="3"/>
      <c r="D66" s="177" t="s">
        <v>334</v>
      </c>
      <c r="E66" s="178"/>
      <c r="F66" s="3">
        <v>54</v>
      </c>
      <c r="G66" s="43">
        <f>G18/G12*1000</f>
        <v>1254.0225950017116</v>
      </c>
      <c r="H66" s="43">
        <f>H18/H12*1000</f>
        <v>989.0371906700007</v>
      </c>
      <c r="I66" s="90">
        <f>H66/G66*100</f>
        <v>78.86916827592336</v>
      </c>
      <c r="J66" s="43">
        <f>J18/J12*1000</f>
        <v>915.215014617025</v>
      </c>
      <c r="K66" s="43">
        <f>K18/K12*1000</f>
        <v>825.1009290007427</v>
      </c>
      <c r="L66" s="90">
        <f>J66/H66*100</f>
        <v>92.53595549799634</v>
      </c>
      <c r="M66" s="90">
        <f t="shared" si="0"/>
        <v>90.15377980288153</v>
      </c>
    </row>
    <row r="67" spans="1:13" ht="27.75" customHeight="1" thickBot="1">
      <c r="A67" s="190"/>
      <c r="B67" s="3">
        <v>8</v>
      </c>
      <c r="C67" s="3"/>
      <c r="D67" s="177" t="s">
        <v>72</v>
      </c>
      <c r="E67" s="178"/>
      <c r="F67" s="3">
        <v>55</v>
      </c>
      <c r="G67" s="43"/>
      <c r="H67" s="43"/>
      <c r="I67" s="90"/>
      <c r="J67" s="43"/>
      <c r="K67" s="43"/>
      <c r="L67" s="90"/>
      <c r="M67" s="90"/>
    </row>
    <row r="68" spans="1:13" ht="27" customHeight="1" thickBot="1">
      <c r="A68" s="188"/>
      <c r="B68" s="3">
        <v>9</v>
      </c>
      <c r="C68" s="3"/>
      <c r="D68" s="177" t="s">
        <v>73</v>
      </c>
      <c r="E68" s="178"/>
      <c r="F68" s="3">
        <v>56</v>
      </c>
      <c r="G68" s="43">
        <v>360000</v>
      </c>
      <c r="H68" s="43">
        <v>350000</v>
      </c>
      <c r="I68" s="90">
        <f>H68/G68*100</f>
        <v>97.22222222222221</v>
      </c>
      <c r="J68" s="43">
        <v>300000</v>
      </c>
      <c r="K68" s="43">
        <v>250000</v>
      </c>
      <c r="L68" s="90">
        <f>J68/H68*100</f>
        <v>85.71428571428571</v>
      </c>
      <c r="M68" s="90">
        <v>0</v>
      </c>
    </row>
    <row r="70" spans="4:10" ht="15">
      <c r="D70" s="84" t="s">
        <v>241</v>
      </c>
      <c r="J70" s="84" t="s">
        <v>239</v>
      </c>
    </row>
    <row r="71" spans="4:10" ht="15">
      <c r="D71" s="84" t="s">
        <v>286</v>
      </c>
      <c r="J71" s="84" t="s">
        <v>240</v>
      </c>
    </row>
    <row r="72" ht="15">
      <c r="J72" s="84" t="s">
        <v>285</v>
      </c>
    </row>
  </sheetData>
  <sheetProtection/>
  <mergeCells count="66">
    <mergeCell ref="A6:M6"/>
    <mergeCell ref="A7:M7"/>
    <mergeCell ref="H9:H10"/>
    <mergeCell ref="D62:E62"/>
    <mergeCell ref="D55:E55"/>
    <mergeCell ref="D56:E56"/>
    <mergeCell ref="D58:E58"/>
    <mergeCell ref="D59:E59"/>
    <mergeCell ref="A60:A68"/>
    <mergeCell ref="D60:E60"/>
    <mergeCell ref="D61:E61"/>
    <mergeCell ref="D66:E66"/>
    <mergeCell ref="D67:E67"/>
    <mergeCell ref="D68:E68"/>
    <mergeCell ref="D63:E63"/>
    <mergeCell ref="D64:E64"/>
    <mergeCell ref="D65:E65"/>
    <mergeCell ref="D41:E41"/>
    <mergeCell ref="A50:A54"/>
    <mergeCell ref="B50:B54"/>
    <mergeCell ref="D50:E50"/>
    <mergeCell ref="D51:E51"/>
    <mergeCell ref="D52:E52"/>
    <mergeCell ref="D53:E53"/>
    <mergeCell ref="D54:E54"/>
    <mergeCell ref="D44:E44"/>
    <mergeCell ref="D57:E57"/>
    <mergeCell ref="A36:A47"/>
    <mergeCell ref="D36:E36"/>
    <mergeCell ref="D37:E37"/>
    <mergeCell ref="D38:E38"/>
    <mergeCell ref="D39:E39"/>
    <mergeCell ref="D40:E40"/>
    <mergeCell ref="D45:E45"/>
    <mergeCell ref="D49:E49"/>
    <mergeCell ref="D46:E46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9:E10"/>
    <mergeCell ref="F9:F10"/>
    <mergeCell ref="G9:G10"/>
    <mergeCell ref="B11:C11"/>
    <mergeCell ref="D11:E11"/>
    <mergeCell ref="A13:A17"/>
    <mergeCell ref="D13:E13"/>
    <mergeCell ref="D16:E16"/>
    <mergeCell ref="D17:E17"/>
    <mergeCell ref="D14:E14"/>
    <mergeCell ref="D12:E12"/>
    <mergeCell ref="D18:E18"/>
    <mergeCell ref="D48:E48"/>
    <mergeCell ref="D33:E33"/>
    <mergeCell ref="D34:E34"/>
    <mergeCell ref="D35:E35"/>
    <mergeCell ref="D15:E15"/>
    <mergeCell ref="D42:E42"/>
    <mergeCell ref="D43:E43"/>
    <mergeCell ref="D47:E47"/>
  </mergeCells>
  <printOptions/>
  <pageMargins left="0.24" right="0.2" top="0.6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57421875" style="0" customWidth="1"/>
    <col min="2" max="2" width="4.00390625" style="0" customWidth="1"/>
    <col min="3" max="3" width="3.8515625" style="0" customWidth="1"/>
    <col min="4" max="4" width="12.28125" style="0" customWidth="1"/>
    <col min="5" max="5" width="19.28125" style="0" customWidth="1"/>
    <col min="6" max="6" width="4.28125" style="0" customWidth="1"/>
    <col min="7" max="7" width="11.00390625" style="0" customWidth="1"/>
    <col min="8" max="8" width="10.57421875" style="1" customWidth="1"/>
    <col min="9" max="9" width="10.28125" style="0" customWidth="1"/>
    <col min="10" max="10" width="10.421875" style="0" customWidth="1"/>
  </cols>
  <sheetData>
    <row r="1" ht="15.75">
      <c r="A1" s="45" t="s">
        <v>404</v>
      </c>
    </row>
    <row r="2" spans="2:9" ht="15">
      <c r="B2" t="s">
        <v>279</v>
      </c>
      <c r="I2" t="s">
        <v>397</v>
      </c>
    </row>
    <row r="3" ht="15">
      <c r="B3" t="s">
        <v>280</v>
      </c>
    </row>
    <row r="4" ht="15">
      <c r="B4" t="s">
        <v>281</v>
      </c>
    </row>
    <row r="6" spans="1:10" ht="15">
      <c r="A6" s="28" t="s">
        <v>274</v>
      </c>
      <c r="B6" s="28"/>
      <c r="C6" s="28"/>
      <c r="D6" s="28"/>
      <c r="E6" s="28"/>
      <c r="F6" s="28"/>
      <c r="G6" s="28"/>
      <c r="H6" s="36"/>
      <c r="I6" s="28"/>
      <c r="J6" s="28"/>
    </row>
    <row r="9" spans="8:10" s="80" customFormat="1" ht="15.75" thickBot="1">
      <c r="H9" s="103"/>
      <c r="J9" s="80" t="s">
        <v>238</v>
      </c>
    </row>
    <row r="10" spans="1:13" s="80" customFormat="1" ht="24.75">
      <c r="A10" s="104"/>
      <c r="B10" s="105"/>
      <c r="C10" s="105"/>
      <c r="D10" s="118" t="s">
        <v>0</v>
      </c>
      <c r="E10" s="119"/>
      <c r="F10" s="213" t="s">
        <v>74</v>
      </c>
      <c r="G10" s="212" t="s">
        <v>75</v>
      </c>
      <c r="H10" s="213"/>
      <c r="I10" s="120" t="s">
        <v>231</v>
      </c>
      <c r="J10" s="120" t="s">
        <v>2</v>
      </c>
      <c r="K10" s="103"/>
      <c r="L10" s="103"/>
      <c r="M10" s="103"/>
    </row>
    <row r="11" spans="1:13" s="80" customFormat="1" ht="15.75" thickBot="1">
      <c r="A11" s="106"/>
      <c r="B11" s="107"/>
      <c r="C11" s="107"/>
      <c r="D11" s="121"/>
      <c r="E11" s="122"/>
      <c r="F11" s="207"/>
      <c r="G11" s="206" t="s">
        <v>76</v>
      </c>
      <c r="H11" s="214"/>
      <c r="I11" s="123" t="s">
        <v>232</v>
      </c>
      <c r="J11" s="123"/>
      <c r="K11" s="103"/>
      <c r="L11" s="103"/>
      <c r="M11" s="103"/>
    </row>
    <row r="12" spans="1:13" s="80" customFormat="1" ht="25.5" thickBot="1">
      <c r="A12" s="108"/>
      <c r="B12" s="109"/>
      <c r="C12" s="109"/>
      <c r="D12" s="124"/>
      <c r="E12" s="125"/>
      <c r="F12" s="216"/>
      <c r="G12" s="126" t="s">
        <v>77</v>
      </c>
      <c r="H12" s="127" t="s">
        <v>78</v>
      </c>
      <c r="I12" s="128" t="s">
        <v>79</v>
      </c>
      <c r="J12" s="128" t="s">
        <v>80</v>
      </c>
      <c r="K12" s="103"/>
      <c r="L12" s="103"/>
      <c r="M12" s="103"/>
    </row>
    <row r="13" spans="1:10" s="80" customFormat="1" ht="15.75" thickBot="1">
      <c r="A13" s="129">
        <v>0</v>
      </c>
      <c r="B13" s="206">
        <v>1</v>
      </c>
      <c r="C13" s="207"/>
      <c r="D13" s="206">
        <v>2</v>
      </c>
      <c r="E13" s="207"/>
      <c r="F13" s="130">
        <v>3</v>
      </c>
      <c r="G13" s="131">
        <v>4</v>
      </c>
      <c r="H13" s="132">
        <v>5</v>
      </c>
      <c r="I13" s="120">
        <v>6</v>
      </c>
      <c r="J13" s="120">
        <v>7</v>
      </c>
    </row>
    <row r="14" spans="1:10" s="80" customFormat="1" ht="24" customHeight="1" thickBot="1">
      <c r="A14" s="133" t="s">
        <v>8</v>
      </c>
      <c r="B14" s="134"/>
      <c r="C14" s="134"/>
      <c r="D14" s="208" t="s">
        <v>335</v>
      </c>
      <c r="E14" s="209"/>
      <c r="F14" s="135">
        <v>1</v>
      </c>
      <c r="G14" s="136">
        <f>G15+G35+G41</f>
        <v>1460500</v>
      </c>
      <c r="H14" s="137">
        <f>H15+H35+H41</f>
        <v>1460500</v>
      </c>
      <c r="I14" s="137">
        <f>I15+I35+I41</f>
        <v>1998028</v>
      </c>
      <c r="J14" s="138">
        <f>I14/H14*100</f>
        <v>136.80438206093802</v>
      </c>
    </row>
    <row r="15" spans="1:10" s="80" customFormat="1" ht="31.5" customHeight="1" thickBot="1">
      <c r="A15" s="202"/>
      <c r="B15" s="139">
        <v>1</v>
      </c>
      <c r="C15" s="139"/>
      <c r="D15" s="210" t="s">
        <v>336</v>
      </c>
      <c r="E15" s="211"/>
      <c r="F15" s="140">
        <v>2</v>
      </c>
      <c r="G15" s="141">
        <f>G16+G21+G22+G25+G26+G27</f>
        <v>1295500</v>
      </c>
      <c r="H15" s="142">
        <f>H16+H21+H22+H25+H26+H27</f>
        <v>1295500</v>
      </c>
      <c r="I15" s="142">
        <f>I16+I21+I22+I25+I26+I27</f>
        <v>1848028</v>
      </c>
      <c r="J15" s="138">
        <f aca="true" t="shared" si="0" ref="J15:J78">I15/H15*100</f>
        <v>142.64978772674644</v>
      </c>
    </row>
    <row r="16" spans="1:10" s="80" customFormat="1" ht="32.25" customHeight="1" thickBot="1">
      <c r="A16" s="202"/>
      <c r="B16" s="200"/>
      <c r="C16" s="143" t="s">
        <v>48</v>
      </c>
      <c r="D16" s="194" t="s">
        <v>81</v>
      </c>
      <c r="E16" s="215"/>
      <c r="F16" s="144">
        <v>3</v>
      </c>
      <c r="G16" s="145">
        <f>G17+G18+G19+G20</f>
        <v>1259000</v>
      </c>
      <c r="H16" s="146">
        <f>H17+H18+H19+H20</f>
        <v>1259000</v>
      </c>
      <c r="I16" s="146">
        <f>I17+I18+I19+I20</f>
        <v>1467028</v>
      </c>
      <c r="J16" s="138">
        <f t="shared" si="0"/>
        <v>116.5232724384432</v>
      </c>
    </row>
    <row r="17" spans="1:10" s="80" customFormat="1" ht="24.75" thickBot="1">
      <c r="A17" s="202"/>
      <c r="B17" s="202"/>
      <c r="C17" s="200"/>
      <c r="D17" s="143" t="s">
        <v>82</v>
      </c>
      <c r="E17" s="147" t="s">
        <v>83</v>
      </c>
      <c r="F17" s="148">
        <v>4</v>
      </c>
      <c r="G17" s="110"/>
      <c r="H17" s="103"/>
      <c r="I17" s="149"/>
      <c r="J17" s="138"/>
    </row>
    <row r="18" spans="1:10" s="80" customFormat="1" ht="15.75" thickBot="1">
      <c r="A18" s="202"/>
      <c r="B18" s="202"/>
      <c r="C18" s="202"/>
      <c r="D18" s="143" t="s">
        <v>84</v>
      </c>
      <c r="E18" s="147" t="s">
        <v>85</v>
      </c>
      <c r="F18" s="150">
        <v>5</v>
      </c>
      <c r="G18" s="110"/>
      <c r="H18" s="103"/>
      <c r="I18" s="149"/>
      <c r="J18" s="138"/>
    </row>
    <row r="19" spans="1:10" s="80" customFormat="1" ht="15.75" thickBot="1">
      <c r="A19" s="202"/>
      <c r="B19" s="202"/>
      <c r="C19" s="202"/>
      <c r="D19" s="143" t="s">
        <v>86</v>
      </c>
      <c r="E19" s="147" t="s">
        <v>87</v>
      </c>
      <c r="F19" s="150">
        <v>6</v>
      </c>
      <c r="G19" s="110">
        <f>H19</f>
        <v>1119000</v>
      </c>
      <c r="H19" s="146">
        <v>1119000</v>
      </c>
      <c r="I19" s="149">
        <v>1307028</v>
      </c>
      <c r="J19" s="138">
        <f t="shared" si="0"/>
        <v>116.80321715817695</v>
      </c>
    </row>
    <row r="20" spans="1:10" s="80" customFormat="1" ht="15.75" thickBot="1">
      <c r="A20" s="202"/>
      <c r="B20" s="202"/>
      <c r="C20" s="201"/>
      <c r="D20" s="143" t="s">
        <v>88</v>
      </c>
      <c r="E20" s="147" t="s">
        <v>275</v>
      </c>
      <c r="F20" s="150">
        <v>7</v>
      </c>
      <c r="G20" s="110">
        <f>H20</f>
        <v>140000</v>
      </c>
      <c r="H20" s="146">
        <v>140000</v>
      </c>
      <c r="I20" s="149">
        <v>160000</v>
      </c>
      <c r="J20" s="138">
        <f t="shared" si="0"/>
        <v>114.28571428571428</v>
      </c>
    </row>
    <row r="21" spans="1:10" s="80" customFormat="1" ht="18.75" customHeight="1" thickBot="1">
      <c r="A21" s="202"/>
      <c r="B21" s="202"/>
      <c r="C21" s="143" t="s">
        <v>54</v>
      </c>
      <c r="D21" s="194" t="s">
        <v>90</v>
      </c>
      <c r="E21" s="195"/>
      <c r="F21" s="150">
        <v>8</v>
      </c>
      <c r="G21" s="110"/>
      <c r="H21" s="103"/>
      <c r="I21" s="149"/>
      <c r="J21" s="138"/>
    </row>
    <row r="22" spans="1:10" s="80" customFormat="1" ht="15.75" thickBot="1">
      <c r="A22" s="202"/>
      <c r="B22" s="202"/>
      <c r="C22" s="143" t="s">
        <v>56</v>
      </c>
      <c r="D22" s="194" t="s">
        <v>91</v>
      </c>
      <c r="E22" s="195"/>
      <c r="F22" s="150">
        <v>9</v>
      </c>
      <c r="G22" s="110">
        <f>G23+G24</f>
        <v>0</v>
      </c>
      <c r="H22" s="111">
        <f>H23+H24</f>
        <v>0</v>
      </c>
      <c r="I22" s="110">
        <f>I23+I24</f>
        <v>0</v>
      </c>
      <c r="J22" s="138"/>
    </row>
    <row r="23" spans="1:10" s="80" customFormat="1" ht="36.75" thickBot="1">
      <c r="A23" s="202"/>
      <c r="B23" s="202"/>
      <c r="C23" s="200"/>
      <c r="D23" s="143" t="s">
        <v>92</v>
      </c>
      <c r="E23" s="147" t="s">
        <v>93</v>
      </c>
      <c r="F23" s="150">
        <v>10</v>
      </c>
      <c r="G23" s="110"/>
      <c r="H23" s="146"/>
      <c r="I23" s="149"/>
      <c r="J23" s="138"/>
    </row>
    <row r="24" spans="1:10" s="80" customFormat="1" ht="36.75" thickBot="1">
      <c r="A24" s="202"/>
      <c r="B24" s="202"/>
      <c r="C24" s="202"/>
      <c r="D24" s="143" t="s">
        <v>94</v>
      </c>
      <c r="E24" s="147" t="s">
        <v>95</v>
      </c>
      <c r="F24" s="150">
        <v>11</v>
      </c>
      <c r="G24" s="110"/>
      <c r="H24" s="146"/>
      <c r="I24" s="149"/>
      <c r="J24" s="138"/>
    </row>
    <row r="25" spans="1:10" s="80" customFormat="1" ht="17.25" customHeight="1" thickBot="1">
      <c r="A25" s="202"/>
      <c r="B25" s="202"/>
      <c r="C25" s="143" t="s">
        <v>58</v>
      </c>
      <c r="D25" s="194" t="s">
        <v>96</v>
      </c>
      <c r="E25" s="195"/>
      <c r="F25" s="150">
        <v>12</v>
      </c>
      <c r="G25" s="110"/>
      <c r="H25" s="146"/>
      <c r="I25" s="149"/>
      <c r="J25" s="138"/>
    </row>
    <row r="26" spans="1:10" s="80" customFormat="1" ht="15.75" thickBot="1">
      <c r="A26" s="202"/>
      <c r="B26" s="202"/>
      <c r="C26" s="143" t="s">
        <v>60</v>
      </c>
      <c r="D26" s="194" t="s">
        <v>97</v>
      </c>
      <c r="E26" s="195"/>
      <c r="F26" s="150">
        <v>13</v>
      </c>
      <c r="G26" s="112"/>
      <c r="H26" s="146"/>
      <c r="I26" s="149"/>
      <c r="J26" s="138"/>
    </row>
    <row r="27" spans="1:10" s="80" customFormat="1" ht="27.75" customHeight="1" thickBot="1">
      <c r="A27" s="202"/>
      <c r="B27" s="202"/>
      <c r="C27" s="143" t="s">
        <v>98</v>
      </c>
      <c r="D27" s="194" t="s">
        <v>337</v>
      </c>
      <c r="E27" s="195"/>
      <c r="F27" s="150">
        <v>14</v>
      </c>
      <c r="G27" s="145">
        <f>G28+G29+G32+G33+G34</f>
        <v>36500</v>
      </c>
      <c r="H27" s="146">
        <v>36500</v>
      </c>
      <c r="I27" s="146">
        <f>I28+I29+I32+I33+I34</f>
        <v>381000</v>
      </c>
      <c r="J27" s="138">
        <f t="shared" si="0"/>
        <v>1043.835616438356</v>
      </c>
    </row>
    <row r="28" spans="1:10" s="80" customFormat="1" ht="15.75" thickBot="1">
      <c r="A28" s="202"/>
      <c r="B28" s="202"/>
      <c r="C28" s="200"/>
      <c r="D28" s="143" t="s">
        <v>99</v>
      </c>
      <c r="E28" s="147" t="s">
        <v>100</v>
      </c>
      <c r="F28" s="150">
        <v>15</v>
      </c>
      <c r="G28" s="110"/>
      <c r="H28" s="146"/>
      <c r="I28" s="149"/>
      <c r="J28" s="138"/>
    </row>
    <row r="29" spans="1:10" s="80" customFormat="1" ht="48.75" thickBot="1">
      <c r="A29" s="202"/>
      <c r="B29" s="202"/>
      <c r="C29" s="202"/>
      <c r="D29" s="143" t="s">
        <v>101</v>
      </c>
      <c r="E29" s="147" t="s">
        <v>102</v>
      </c>
      <c r="F29" s="150">
        <v>16</v>
      </c>
      <c r="G29" s="110"/>
      <c r="H29" s="146">
        <v>0</v>
      </c>
      <c r="I29" s="149">
        <f>I30</f>
        <v>319500</v>
      </c>
      <c r="J29" s="138"/>
    </row>
    <row r="30" spans="1:10" s="80" customFormat="1" ht="15.75" thickBot="1">
      <c r="A30" s="202"/>
      <c r="B30" s="202"/>
      <c r="C30" s="202"/>
      <c r="D30" s="143"/>
      <c r="E30" s="147" t="s">
        <v>103</v>
      </c>
      <c r="F30" s="150">
        <v>17</v>
      </c>
      <c r="G30" s="110"/>
      <c r="H30" s="146"/>
      <c r="I30" s="149">
        <f>22500+297000</f>
        <v>319500</v>
      </c>
      <c r="J30" s="138"/>
    </row>
    <row r="31" spans="1:10" s="80" customFormat="1" ht="15.75" thickBot="1">
      <c r="A31" s="202"/>
      <c r="B31" s="202"/>
      <c r="C31" s="202"/>
      <c r="D31" s="143"/>
      <c r="E31" s="147" t="s">
        <v>104</v>
      </c>
      <c r="F31" s="150">
        <v>18</v>
      </c>
      <c r="G31" s="110"/>
      <c r="H31" s="146"/>
      <c r="I31" s="149"/>
      <c r="J31" s="138"/>
    </row>
    <row r="32" spans="1:10" s="80" customFormat="1" ht="24.75" thickBot="1">
      <c r="A32" s="202"/>
      <c r="B32" s="202"/>
      <c r="C32" s="202"/>
      <c r="D32" s="143" t="s">
        <v>105</v>
      </c>
      <c r="E32" s="147" t="s">
        <v>106</v>
      </c>
      <c r="F32" s="150">
        <v>19</v>
      </c>
      <c r="G32" s="110">
        <f>H32</f>
        <v>35000</v>
      </c>
      <c r="H32" s="146">
        <v>35000</v>
      </c>
      <c r="I32" s="149">
        <v>60000</v>
      </c>
      <c r="J32" s="138">
        <f t="shared" si="0"/>
        <v>171.42857142857142</v>
      </c>
    </row>
    <row r="33" spans="1:10" s="80" customFormat="1" ht="24.75" thickBot="1">
      <c r="A33" s="202"/>
      <c r="B33" s="202"/>
      <c r="C33" s="202"/>
      <c r="D33" s="143" t="s">
        <v>107</v>
      </c>
      <c r="E33" s="147" t="s">
        <v>108</v>
      </c>
      <c r="F33" s="150">
        <v>20</v>
      </c>
      <c r="G33" s="110">
        <f>H33</f>
        <v>0</v>
      </c>
      <c r="H33" s="146"/>
      <c r="I33" s="149"/>
      <c r="J33" s="138"/>
    </row>
    <row r="34" spans="1:10" s="80" customFormat="1" ht="15.75" thickBot="1">
      <c r="A34" s="202"/>
      <c r="B34" s="201"/>
      <c r="C34" s="201"/>
      <c r="D34" s="143" t="s">
        <v>109</v>
      </c>
      <c r="E34" s="147" t="s">
        <v>89</v>
      </c>
      <c r="F34" s="150">
        <v>21</v>
      </c>
      <c r="G34" s="110">
        <f>H34</f>
        <v>1500</v>
      </c>
      <c r="H34" s="146">
        <v>1500</v>
      </c>
      <c r="I34" s="149">
        <v>1500</v>
      </c>
      <c r="J34" s="138">
        <f t="shared" si="0"/>
        <v>100</v>
      </c>
    </row>
    <row r="35" spans="1:10" s="80" customFormat="1" ht="15.75" thickBot="1">
      <c r="A35" s="202"/>
      <c r="B35" s="143">
        <v>2</v>
      </c>
      <c r="C35" s="143"/>
      <c r="D35" s="194" t="s">
        <v>338</v>
      </c>
      <c r="E35" s="195"/>
      <c r="F35" s="150">
        <v>22</v>
      </c>
      <c r="G35" s="110">
        <f>G36+G37+G38+G39+G40</f>
        <v>165000</v>
      </c>
      <c r="H35" s="111">
        <v>165000</v>
      </c>
      <c r="I35" s="110">
        <f>I36+I37+I38+I39+I40</f>
        <v>150000</v>
      </c>
      <c r="J35" s="138">
        <f t="shared" si="0"/>
        <v>90.9090909090909</v>
      </c>
    </row>
    <row r="36" spans="1:10" s="80" customFormat="1" ht="15.75" thickBot="1">
      <c r="A36" s="202"/>
      <c r="B36" s="200"/>
      <c r="C36" s="143" t="s">
        <v>48</v>
      </c>
      <c r="D36" s="194" t="s">
        <v>110</v>
      </c>
      <c r="E36" s="195"/>
      <c r="F36" s="150">
        <v>23</v>
      </c>
      <c r="G36" s="110"/>
      <c r="H36" s="146"/>
      <c r="I36" s="149"/>
      <c r="J36" s="138"/>
    </row>
    <row r="37" spans="1:10" s="80" customFormat="1" ht="15.75" thickBot="1">
      <c r="A37" s="202"/>
      <c r="B37" s="202"/>
      <c r="C37" s="143" t="s">
        <v>54</v>
      </c>
      <c r="D37" s="194" t="s">
        <v>111</v>
      </c>
      <c r="E37" s="195"/>
      <c r="F37" s="150">
        <v>24</v>
      </c>
      <c r="G37" s="110"/>
      <c r="H37" s="146"/>
      <c r="I37" s="149"/>
      <c r="J37" s="138"/>
    </row>
    <row r="38" spans="1:10" s="80" customFormat="1" ht="15.75" thickBot="1">
      <c r="A38" s="202"/>
      <c r="B38" s="202"/>
      <c r="C38" s="143" t="s">
        <v>56</v>
      </c>
      <c r="D38" s="194" t="s">
        <v>112</v>
      </c>
      <c r="E38" s="195"/>
      <c r="F38" s="150">
        <v>25</v>
      </c>
      <c r="G38" s="110"/>
      <c r="H38" s="146"/>
      <c r="I38" s="149"/>
      <c r="J38" s="138"/>
    </row>
    <row r="39" spans="1:10" s="80" customFormat="1" ht="15.75" thickBot="1">
      <c r="A39" s="202"/>
      <c r="B39" s="202"/>
      <c r="C39" s="143" t="s">
        <v>58</v>
      </c>
      <c r="D39" s="194" t="s">
        <v>113</v>
      </c>
      <c r="E39" s="195"/>
      <c r="F39" s="150">
        <v>26</v>
      </c>
      <c r="G39" s="110">
        <f>H39</f>
        <v>165000</v>
      </c>
      <c r="H39" s="146">
        <v>165000</v>
      </c>
      <c r="I39" s="149">
        <v>150000</v>
      </c>
      <c r="J39" s="138">
        <f t="shared" si="0"/>
        <v>90.9090909090909</v>
      </c>
    </row>
    <row r="40" spans="1:10" s="80" customFormat="1" ht="15.75" thickBot="1">
      <c r="A40" s="202"/>
      <c r="B40" s="201"/>
      <c r="C40" s="143" t="s">
        <v>60</v>
      </c>
      <c r="D40" s="194" t="s">
        <v>114</v>
      </c>
      <c r="E40" s="195"/>
      <c r="F40" s="150">
        <v>27</v>
      </c>
      <c r="G40" s="110"/>
      <c r="H40" s="146"/>
      <c r="I40" s="149"/>
      <c r="J40" s="138"/>
    </row>
    <row r="41" spans="1:10" s="80" customFormat="1" ht="15.75" thickBot="1">
      <c r="A41" s="201"/>
      <c r="B41" s="143">
        <v>3</v>
      </c>
      <c r="C41" s="143"/>
      <c r="D41" s="194" t="s">
        <v>11</v>
      </c>
      <c r="E41" s="195"/>
      <c r="F41" s="150">
        <v>28</v>
      </c>
      <c r="G41" s="110"/>
      <c r="H41" s="146"/>
      <c r="I41" s="149"/>
      <c r="J41" s="138"/>
    </row>
    <row r="42" spans="1:10" s="80" customFormat="1" ht="24" customHeight="1" thickBot="1">
      <c r="A42" s="143" t="s">
        <v>115</v>
      </c>
      <c r="B42" s="197" t="s">
        <v>300</v>
      </c>
      <c r="C42" s="198"/>
      <c r="D42" s="198"/>
      <c r="E42" s="199"/>
      <c r="F42" s="150">
        <v>29</v>
      </c>
      <c r="G42" s="110">
        <f>G43+G158+G150</f>
        <v>1831500</v>
      </c>
      <c r="H42" s="111">
        <v>1831500</v>
      </c>
      <c r="I42" s="110">
        <f>I43+I158+I150</f>
        <v>1976124</v>
      </c>
      <c r="J42" s="138">
        <f t="shared" si="0"/>
        <v>107.8964782964783</v>
      </c>
    </row>
    <row r="43" spans="1:10" s="80" customFormat="1" ht="24" customHeight="1" thickBot="1">
      <c r="A43" s="200"/>
      <c r="B43" s="143">
        <v>1</v>
      </c>
      <c r="C43" s="197" t="s">
        <v>339</v>
      </c>
      <c r="D43" s="198"/>
      <c r="E43" s="199"/>
      <c r="F43" s="150">
        <v>30</v>
      </c>
      <c r="G43" s="110">
        <f>G44+G92+G99+G133</f>
        <v>1829000</v>
      </c>
      <c r="H43" s="113">
        <f>H44+H92+H99+H133</f>
        <v>1829000</v>
      </c>
      <c r="I43" s="114">
        <f>I44+I92+I99+I133</f>
        <v>1973624</v>
      </c>
      <c r="J43" s="138">
        <f t="shared" si="0"/>
        <v>107.90727173318753</v>
      </c>
    </row>
    <row r="44" spans="1:10" s="80" customFormat="1" ht="26.25" customHeight="1" thickBot="1">
      <c r="A44" s="202"/>
      <c r="B44" s="200"/>
      <c r="C44" s="197" t="s">
        <v>116</v>
      </c>
      <c r="D44" s="198"/>
      <c r="E44" s="199"/>
      <c r="F44" s="150">
        <v>31</v>
      </c>
      <c r="G44" s="110">
        <f>G45+G53+G59</f>
        <v>700000</v>
      </c>
      <c r="H44" s="111">
        <f>H45+H53+H59</f>
        <v>700000</v>
      </c>
      <c r="I44" s="110">
        <f>I45+I53+I59</f>
        <v>674000</v>
      </c>
      <c r="J44" s="138">
        <f t="shared" si="0"/>
        <v>96.28571428571429</v>
      </c>
    </row>
    <row r="45" spans="1:10" s="80" customFormat="1" ht="26.25" customHeight="1" thickBot="1">
      <c r="A45" s="202"/>
      <c r="B45" s="202"/>
      <c r="C45" s="143" t="s">
        <v>117</v>
      </c>
      <c r="D45" s="194" t="s">
        <v>340</v>
      </c>
      <c r="E45" s="195"/>
      <c r="F45" s="150">
        <v>32</v>
      </c>
      <c r="G45" s="110">
        <f>G46+G47+G50+G51+G52</f>
        <v>315000</v>
      </c>
      <c r="H45" s="111">
        <v>315000</v>
      </c>
      <c r="I45" s="110">
        <f>I46+I47+I50+I51+I52</f>
        <v>325000</v>
      </c>
      <c r="J45" s="138">
        <f t="shared" si="0"/>
        <v>103.17460317460319</v>
      </c>
    </row>
    <row r="46" spans="1:10" s="80" customFormat="1" ht="15.75" thickBot="1">
      <c r="A46" s="202"/>
      <c r="B46" s="202"/>
      <c r="C46" s="143" t="s">
        <v>48</v>
      </c>
      <c r="D46" s="194" t="s">
        <v>118</v>
      </c>
      <c r="E46" s="195"/>
      <c r="F46" s="150">
        <v>33</v>
      </c>
      <c r="G46" s="110"/>
      <c r="H46" s="146"/>
      <c r="I46" s="149"/>
      <c r="J46" s="138"/>
    </row>
    <row r="47" spans="1:10" s="80" customFormat="1" ht="24" customHeight="1" thickBot="1">
      <c r="A47" s="202"/>
      <c r="B47" s="202"/>
      <c r="C47" s="143" t="s">
        <v>54</v>
      </c>
      <c r="D47" s="194" t="s">
        <v>119</v>
      </c>
      <c r="E47" s="195"/>
      <c r="F47" s="150">
        <v>34</v>
      </c>
      <c r="G47" s="110">
        <f aca="true" t="shared" si="1" ref="G47:G53">H47</f>
        <v>60000</v>
      </c>
      <c r="H47" s="146">
        <v>60000</v>
      </c>
      <c r="I47" s="146">
        <v>60000</v>
      </c>
      <c r="J47" s="138">
        <f t="shared" si="0"/>
        <v>100</v>
      </c>
    </row>
    <row r="48" spans="1:10" s="80" customFormat="1" ht="24.75" thickBot="1">
      <c r="A48" s="202"/>
      <c r="B48" s="202"/>
      <c r="C48" s="200"/>
      <c r="D48" s="143" t="s">
        <v>120</v>
      </c>
      <c r="E48" s="147" t="s">
        <v>121</v>
      </c>
      <c r="F48" s="150">
        <v>35</v>
      </c>
      <c r="G48" s="110">
        <f t="shared" si="1"/>
        <v>5000</v>
      </c>
      <c r="H48" s="146">
        <v>5000</v>
      </c>
      <c r="I48" s="149">
        <v>15000</v>
      </c>
      <c r="J48" s="138">
        <f t="shared" si="0"/>
        <v>300</v>
      </c>
    </row>
    <row r="49" spans="1:10" s="80" customFormat="1" ht="24.75" thickBot="1">
      <c r="A49" s="202"/>
      <c r="B49" s="202"/>
      <c r="C49" s="201"/>
      <c r="D49" s="143" t="s">
        <v>122</v>
      </c>
      <c r="E49" s="147" t="s">
        <v>123</v>
      </c>
      <c r="F49" s="150">
        <v>36</v>
      </c>
      <c r="G49" s="110">
        <f t="shared" si="1"/>
        <v>35000</v>
      </c>
      <c r="H49" s="146">
        <v>35000</v>
      </c>
      <c r="I49" s="149">
        <v>25000</v>
      </c>
      <c r="J49" s="138">
        <f t="shared" si="0"/>
        <v>71.42857142857143</v>
      </c>
    </row>
    <row r="50" spans="1:10" s="80" customFormat="1" ht="25.5" customHeight="1" thickBot="1">
      <c r="A50" s="202"/>
      <c r="B50" s="202"/>
      <c r="C50" s="143" t="s">
        <v>56</v>
      </c>
      <c r="D50" s="194" t="s">
        <v>124</v>
      </c>
      <c r="E50" s="195"/>
      <c r="F50" s="150">
        <v>37</v>
      </c>
      <c r="G50" s="110">
        <f t="shared" si="1"/>
        <v>5000</v>
      </c>
      <c r="H50" s="146">
        <v>5000</v>
      </c>
      <c r="I50" s="149">
        <v>5000</v>
      </c>
      <c r="J50" s="138">
        <f t="shared" si="0"/>
        <v>100</v>
      </c>
    </row>
    <row r="51" spans="1:10" s="80" customFormat="1" ht="15.75" thickBot="1">
      <c r="A51" s="202"/>
      <c r="B51" s="202"/>
      <c r="C51" s="143" t="s">
        <v>58</v>
      </c>
      <c r="D51" s="194" t="s">
        <v>125</v>
      </c>
      <c r="E51" s="195"/>
      <c r="F51" s="150">
        <v>38</v>
      </c>
      <c r="G51" s="110">
        <f t="shared" si="1"/>
        <v>250000</v>
      </c>
      <c r="H51" s="146">
        <v>250000</v>
      </c>
      <c r="I51" s="149">
        <v>260000</v>
      </c>
      <c r="J51" s="138">
        <f t="shared" si="0"/>
        <v>104</v>
      </c>
    </row>
    <row r="52" spans="1:10" s="80" customFormat="1" ht="15.75" thickBot="1">
      <c r="A52" s="202"/>
      <c r="B52" s="202"/>
      <c r="C52" s="143" t="s">
        <v>60</v>
      </c>
      <c r="D52" s="194" t="s">
        <v>126</v>
      </c>
      <c r="E52" s="195"/>
      <c r="F52" s="150">
        <v>39</v>
      </c>
      <c r="G52" s="110">
        <f t="shared" si="1"/>
        <v>0</v>
      </c>
      <c r="H52" s="146"/>
      <c r="I52" s="149"/>
      <c r="J52" s="138"/>
    </row>
    <row r="53" spans="1:10" s="80" customFormat="1" ht="25.5" customHeight="1" thickBot="1">
      <c r="A53" s="202"/>
      <c r="B53" s="202"/>
      <c r="C53" s="143" t="s">
        <v>127</v>
      </c>
      <c r="D53" s="194" t="s">
        <v>299</v>
      </c>
      <c r="E53" s="195"/>
      <c r="F53" s="150">
        <v>40</v>
      </c>
      <c r="G53" s="145">
        <f t="shared" si="1"/>
        <v>87500</v>
      </c>
      <c r="H53" s="146">
        <f>H54+H55+H58</f>
        <v>87500</v>
      </c>
      <c r="I53" s="146">
        <f>I54+I55+I58</f>
        <v>44000</v>
      </c>
      <c r="J53" s="138">
        <f t="shared" si="0"/>
        <v>50.28571428571429</v>
      </c>
    </row>
    <row r="54" spans="1:10" s="80" customFormat="1" ht="16.5" customHeight="1" thickBot="1">
      <c r="A54" s="202"/>
      <c r="B54" s="202"/>
      <c r="C54" s="143" t="s">
        <v>48</v>
      </c>
      <c r="D54" s="194" t="s">
        <v>128</v>
      </c>
      <c r="E54" s="195"/>
      <c r="F54" s="150">
        <v>41</v>
      </c>
      <c r="G54" s="145">
        <f aca="true" t="shared" si="2" ref="G54:G117">H54</f>
        <v>22000</v>
      </c>
      <c r="H54" s="146">
        <v>22000</v>
      </c>
      <c r="I54" s="149">
        <v>27000</v>
      </c>
      <c r="J54" s="138">
        <f t="shared" si="0"/>
        <v>122.72727272727273</v>
      </c>
    </row>
    <row r="55" spans="1:10" s="80" customFormat="1" ht="15.75" thickBot="1">
      <c r="A55" s="202"/>
      <c r="B55" s="202"/>
      <c r="C55" s="143" t="s">
        <v>54</v>
      </c>
      <c r="D55" s="194" t="s">
        <v>129</v>
      </c>
      <c r="E55" s="195"/>
      <c r="F55" s="150">
        <v>42</v>
      </c>
      <c r="G55" s="145">
        <f t="shared" si="2"/>
        <v>55000</v>
      </c>
      <c r="H55" s="146">
        <f>H56+H57</f>
        <v>55000</v>
      </c>
      <c r="I55" s="146">
        <f>I56+I57</f>
        <v>5000</v>
      </c>
      <c r="J55" s="138">
        <f t="shared" si="0"/>
        <v>9.090909090909092</v>
      </c>
    </row>
    <row r="56" spans="1:10" s="80" customFormat="1" ht="48.75" thickBot="1">
      <c r="A56" s="202"/>
      <c r="B56" s="202"/>
      <c r="C56" s="200"/>
      <c r="D56" s="143" t="s">
        <v>120</v>
      </c>
      <c r="E56" s="147" t="s">
        <v>130</v>
      </c>
      <c r="F56" s="150">
        <v>43</v>
      </c>
      <c r="G56" s="145">
        <f t="shared" si="2"/>
        <v>0</v>
      </c>
      <c r="H56" s="146"/>
      <c r="I56" s="149"/>
      <c r="J56" s="138"/>
    </row>
    <row r="57" spans="1:10" s="80" customFormat="1" ht="24.75" thickBot="1">
      <c r="A57" s="202"/>
      <c r="B57" s="202"/>
      <c r="C57" s="201"/>
      <c r="D57" s="143" t="s">
        <v>122</v>
      </c>
      <c r="E57" s="147" t="s">
        <v>131</v>
      </c>
      <c r="F57" s="150">
        <v>44</v>
      </c>
      <c r="G57" s="145">
        <f t="shared" si="2"/>
        <v>55000</v>
      </c>
      <c r="H57" s="146">
        <v>55000</v>
      </c>
      <c r="I57" s="149">
        <v>5000</v>
      </c>
      <c r="J57" s="138">
        <f t="shared" si="0"/>
        <v>9.090909090909092</v>
      </c>
    </row>
    <row r="58" spans="1:10" s="80" customFormat="1" ht="15.75" thickBot="1">
      <c r="A58" s="202"/>
      <c r="B58" s="202"/>
      <c r="C58" s="143" t="s">
        <v>56</v>
      </c>
      <c r="D58" s="194" t="s">
        <v>132</v>
      </c>
      <c r="E58" s="195"/>
      <c r="F58" s="151">
        <v>45</v>
      </c>
      <c r="G58" s="145">
        <f t="shared" si="2"/>
        <v>10500</v>
      </c>
      <c r="H58" s="146">
        <v>10500</v>
      </c>
      <c r="I58" s="149">
        <v>12000</v>
      </c>
      <c r="J58" s="138">
        <f t="shared" si="0"/>
        <v>114.28571428571428</v>
      </c>
    </row>
    <row r="59" spans="1:10" s="80" customFormat="1" ht="54.75" customHeight="1" thickBot="1">
      <c r="A59" s="202"/>
      <c r="B59" s="202"/>
      <c r="C59" s="143" t="s">
        <v>133</v>
      </c>
      <c r="D59" s="194" t="s">
        <v>341</v>
      </c>
      <c r="E59" s="215"/>
      <c r="F59" s="152">
        <v>46</v>
      </c>
      <c r="G59" s="145">
        <f t="shared" si="2"/>
        <v>297500</v>
      </c>
      <c r="H59" s="146">
        <f>H60+H61+H63+H70+H75+H76+H80+H81+H82+H91</f>
        <v>297500</v>
      </c>
      <c r="I59" s="146">
        <f>I60+I61+I63+I70+I75+I76+I80+I81+I82+I91</f>
        <v>305000</v>
      </c>
      <c r="J59" s="138">
        <f t="shared" si="0"/>
        <v>102.52100840336134</v>
      </c>
    </row>
    <row r="60" spans="1:10" s="80" customFormat="1" ht="24" customHeight="1" thickBot="1">
      <c r="A60" s="202"/>
      <c r="B60" s="202"/>
      <c r="C60" s="143" t="s">
        <v>48</v>
      </c>
      <c r="D60" s="194" t="s">
        <v>134</v>
      </c>
      <c r="E60" s="195"/>
      <c r="F60" s="148">
        <v>47</v>
      </c>
      <c r="G60" s="145">
        <f t="shared" si="2"/>
        <v>0</v>
      </c>
      <c r="H60" s="146"/>
      <c r="I60" s="149"/>
      <c r="J60" s="138"/>
    </row>
    <row r="61" spans="1:10" s="80" customFormat="1" ht="27.75" customHeight="1" thickBot="1">
      <c r="A61" s="202"/>
      <c r="B61" s="202"/>
      <c r="C61" s="143" t="s">
        <v>54</v>
      </c>
      <c r="D61" s="194" t="s">
        <v>135</v>
      </c>
      <c r="E61" s="195"/>
      <c r="F61" s="150">
        <v>48</v>
      </c>
      <c r="G61" s="145">
        <f t="shared" si="2"/>
        <v>19000</v>
      </c>
      <c r="H61" s="146">
        <v>19000</v>
      </c>
      <c r="I61" s="149">
        <v>20000</v>
      </c>
      <c r="J61" s="138">
        <f t="shared" si="0"/>
        <v>105.26315789473684</v>
      </c>
    </row>
    <row r="62" spans="1:10" s="80" customFormat="1" ht="24.75" thickBot="1">
      <c r="A62" s="202"/>
      <c r="B62" s="202"/>
      <c r="C62" s="143"/>
      <c r="D62" s="147" t="s">
        <v>120</v>
      </c>
      <c r="E62" s="147" t="s">
        <v>136</v>
      </c>
      <c r="F62" s="150">
        <v>49</v>
      </c>
      <c r="G62" s="145"/>
      <c r="H62" s="146"/>
      <c r="I62" s="149"/>
      <c r="J62" s="138"/>
    </row>
    <row r="63" spans="1:10" s="80" customFormat="1" ht="24.75" customHeight="1" thickBot="1">
      <c r="A63" s="202"/>
      <c r="B63" s="202"/>
      <c r="C63" s="143" t="s">
        <v>56</v>
      </c>
      <c r="D63" s="194" t="s">
        <v>342</v>
      </c>
      <c r="E63" s="195"/>
      <c r="F63" s="150">
        <v>50</v>
      </c>
      <c r="G63" s="145">
        <f t="shared" si="2"/>
        <v>28000</v>
      </c>
      <c r="H63" s="146">
        <f>H64+H66</f>
        <v>28000</v>
      </c>
      <c r="I63" s="146">
        <f>I64+I66</f>
        <v>28000</v>
      </c>
      <c r="J63" s="138">
        <f t="shared" si="0"/>
        <v>100</v>
      </c>
    </row>
    <row r="64" spans="1:10" s="80" customFormat="1" ht="24.75" thickBot="1">
      <c r="A64" s="202"/>
      <c r="B64" s="202"/>
      <c r="C64" s="200"/>
      <c r="D64" s="143" t="s">
        <v>137</v>
      </c>
      <c r="E64" s="147" t="s">
        <v>138</v>
      </c>
      <c r="F64" s="150">
        <v>51</v>
      </c>
      <c r="G64" s="145">
        <f t="shared" si="2"/>
        <v>12000</v>
      </c>
      <c r="H64" s="146">
        <v>12000</v>
      </c>
      <c r="I64" s="149">
        <v>12000</v>
      </c>
      <c r="J64" s="138">
        <f t="shared" si="0"/>
        <v>100</v>
      </c>
    </row>
    <row r="65" spans="1:10" s="80" customFormat="1" ht="36.75" thickBot="1">
      <c r="A65" s="202"/>
      <c r="B65" s="202"/>
      <c r="C65" s="202"/>
      <c r="D65" s="143"/>
      <c r="E65" s="147" t="s">
        <v>139</v>
      </c>
      <c r="F65" s="150">
        <v>52</v>
      </c>
      <c r="G65" s="145"/>
      <c r="H65" s="146"/>
      <c r="I65" s="149"/>
      <c r="J65" s="138"/>
    </row>
    <row r="66" spans="1:10" s="80" customFormat="1" ht="24.75" thickBot="1">
      <c r="A66" s="202"/>
      <c r="B66" s="202"/>
      <c r="C66" s="202"/>
      <c r="D66" s="143" t="s">
        <v>140</v>
      </c>
      <c r="E66" s="147" t="s">
        <v>141</v>
      </c>
      <c r="F66" s="150">
        <v>53</v>
      </c>
      <c r="G66" s="145">
        <f t="shared" si="2"/>
        <v>16000</v>
      </c>
      <c r="H66" s="146">
        <v>16000</v>
      </c>
      <c r="I66" s="149">
        <v>16000</v>
      </c>
      <c r="J66" s="138">
        <f t="shared" si="0"/>
        <v>100</v>
      </c>
    </row>
    <row r="67" spans="1:10" s="80" customFormat="1" ht="60.75" thickBot="1">
      <c r="A67" s="202"/>
      <c r="B67" s="202"/>
      <c r="C67" s="202"/>
      <c r="D67" s="203"/>
      <c r="E67" s="147" t="s">
        <v>142</v>
      </c>
      <c r="F67" s="150">
        <v>54</v>
      </c>
      <c r="G67" s="145"/>
      <c r="H67" s="146"/>
      <c r="I67" s="149"/>
      <c r="J67" s="138"/>
    </row>
    <row r="68" spans="1:10" s="80" customFormat="1" ht="96.75" thickBot="1">
      <c r="A68" s="202"/>
      <c r="B68" s="202"/>
      <c r="C68" s="202"/>
      <c r="D68" s="204"/>
      <c r="E68" s="147" t="s">
        <v>143</v>
      </c>
      <c r="F68" s="150">
        <v>55</v>
      </c>
      <c r="G68" s="145"/>
      <c r="H68" s="146"/>
      <c r="I68" s="149"/>
      <c r="J68" s="138"/>
    </row>
    <row r="69" spans="1:10" s="80" customFormat="1" ht="24.75" thickBot="1">
      <c r="A69" s="202"/>
      <c r="B69" s="202"/>
      <c r="C69" s="201"/>
      <c r="D69" s="205"/>
      <c r="E69" s="147" t="s">
        <v>144</v>
      </c>
      <c r="F69" s="150">
        <v>56</v>
      </c>
      <c r="G69" s="145"/>
      <c r="H69" s="146"/>
      <c r="I69" s="149"/>
      <c r="J69" s="138"/>
    </row>
    <row r="70" spans="1:10" s="80" customFormat="1" ht="35.25" customHeight="1" thickBot="1">
      <c r="A70" s="202"/>
      <c r="B70" s="202"/>
      <c r="C70" s="143" t="s">
        <v>58</v>
      </c>
      <c r="D70" s="194" t="s">
        <v>343</v>
      </c>
      <c r="E70" s="195"/>
      <c r="F70" s="150">
        <v>57</v>
      </c>
      <c r="G70" s="145">
        <f t="shared" si="2"/>
        <v>500</v>
      </c>
      <c r="H70" s="146">
        <f>H71+H72+H73+H74</f>
        <v>500</v>
      </c>
      <c r="I70" s="146">
        <f>I71+I72+I73+I74</f>
        <v>0</v>
      </c>
      <c r="J70" s="138">
        <f t="shared" si="0"/>
        <v>0</v>
      </c>
    </row>
    <row r="71" spans="1:10" s="80" customFormat="1" ht="24.75" thickBot="1">
      <c r="A71" s="202"/>
      <c r="B71" s="202"/>
      <c r="C71" s="200"/>
      <c r="D71" s="143" t="s">
        <v>145</v>
      </c>
      <c r="E71" s="147" t="s">
        <v>146</v>
      </c>
      <c r="F71" s="150">
        <v>58</v>
      </c>
      <c r="G71" s="145">
        <f t="shared" si="2"/>
        <v>500</v>
      </c>
      <c r="H71" s="153">
        <v>500</v>
      </c>
      <c r="I71" s="146">
        <v>0</v>
      </c>
      <c r="J71" s="138">
        <f t="shared" si="0"/>
        <v>0</v>
      </c>
    </row>
    <row r="72" spans="1:10" s="80" customFormat="1" ht="24.75" thickBot="1">
      <c r="A72" s="202"/>
      <c r="B72" s="202"/>
      <c r="C72" s="202"/>
      <c r="D72" s="143" t="s">
        <v>147</v>
      </c>
      <c r="E72" s="147" t="s">
        <v>148</v>
      </c>
      <c r="F72" s="150">
        <v>59</v>
      </c>
      <c r="G72" s="145"/>
      <c r="H72" s="146"/>
      <c r="I72" s="149"/>
      <c r="J72" s="138"/>
    </row>
    <row r="73" spans="1:10" s="80" customFormat="1" ht="36.75" thickBot="1">
      <c r="A73" s="202"/>
      <c r="B73" s="202"/>
      <c r="C73" s="202"/>
      <c r="D73" s="143" t="s">
        <v>149</v>
      </c>
      <c r="E73" s="147" t="s">
        <v>150</v>
      </c>
      <c r="F73" s="150">
        <v>60</v>
      </c>
      <c r="G73" s="145"/>
      <c r="H73" s="146"/>
      <c r="I73" s="149"/>
      <c r="J73" s="138"/>
    </row>
    <row r="74" spans="1:10" s="80" customFormat="1" ht="24.75" thickBot="1">
      <c r="A74" s="202"/>
      <c r="B74" s="202"/>
      <c r="C74" s="201"/>
      <c r="D74" s="143" t="s">
        <v>151</v>
      </c>
      <c r="E74" s="147" t="s">
        <v>152</v>
      </c>
      <c r="F74" s="150">
        <v>61</v>
      </c>
      <c r="G74" s="145"/>
      <c r="H74" s="146"/>
      <c r="I74" s="149"/>
      <c r="J74" s="138"/>
    </row>
    <row r="75" spans="1:10" s="80" customFormat="1" ht="23.25" customHeight="1" thickBot="1">
      <c r="A75" s="202"/>
      <c r="B75" s="202"/>
      <c r="C75" s="143" t="s">
        <v>60</v>
      </c>
      <c r="D75" s="194" t="s">
        <v>153</v>
      </c>
      <c r="E75" s="195"/>
      <c r="F75" s="150">
        <v>62</v>
      </c>
      <c r="G75" s="145">
        <f t="shared" si="2"/>
        <v>200</v>
      </c>
      <c r="H75" s="146">
        <v>200</v>
      </c>
      <c r="I75" s="149">
        <v>1000</v>
      </c>
      <c r="J75" s="138">
        <f t="shared" si="0"/>
        <v>500</v>
      </c>
    </row>
    <row r="76" spans="1:10" s="80" customFormat="1" ht="27.75" customHeight="1" thickBot="1">
      <c r="A76" s="202"/>
      <c r="B76" s="202"/>
      <c r="C76" s="143" t="s">
        <v>98</v>
      </c>
      <c r="D76" s="194" t="s">
        <v>154</v>
      </c>
      <c r="E76" s="195"/>
      <c r="F76" s="150">
        <v>63</v>
      </c>
      <c r="G76" s="145">
        <f t="shared" si="2"/>
        <v>8000</v>
      </c>
      <c r="H76" s="146">
        <v>8000</v>
      </c>
      <c r="I76" s="149">
        <v>5000</v>
      </c>
      <c r="J76" s="138">
        <f t="shared" si="0"/>
        <v>62.5</v>
      </c>
    </row>
    <row r="77" spans="1:10" s="80" customFormat="1" ht="15.75" thickBot="1">
      <c r="A77" s="202"/>
      <c r="B77" s="202"/>
      <c r="C77" s="200"/>
      <c r="D77" s="194" t="s">
        <v>344</v>
      </c>
      <c r="E77" s="195"/>
      <c r="F77" s="150">
        <v>64</v>
      </c>
      <c r="G77" s="145">
        <f t="shared" si="2"/>
        <v>5500</v>
      </c>
      <c r="H77" s="146">
        <v>5500</v>
      </c>
      <c r="I77" s="146">
        <v>5000</v>
      </c>
      <c r="J77" s="138">
        <f t="shared" si="0"/>
        <v>90.9090909090909</v>
      </c>
    </row>
    <row r="78" spans="1:10" s="80" customFormat="1" ht="15.75" thickBot="1">
      <c r="A78" s="202"/>
      <c r="B78" s="202"/>
      <c r="C78" s="202"/>
      <c r="D78" s="194" t="s">
        <v>155</v>
      </c>
      <c r="E78" s="195"/>
      <c r="F78" s="150">
        <v>65</v>
      </c>
      <c r="G78" s="145">
        <f t="shared" si="2"/>
        <v>975</v>
      </c>
      <c r="H78" s="146">
        <v>975</v>
      </c>
      <c r="I78" s="149">
        <v>1000</v>
      </c>
      <c r="J78" s="138">
        <f t="shared" si="0"/>
        <v>102.56410256410255</v>
      </c>
    </row>
    <row r="79" spans="1:10" s="80" customFormat="1" ht="15.75" thickBot="1">
      <c r="A79" s="202"/>
      <c r="B79" s="202"/>
      <c r="C79" s="201"/>
      <c r="D79" s="194" t="s">
        <v>156</v>
      </c>
      <c r="E79" s="195"/>
      <c r="F79" s="150">
        <v>66</v>
      </c>
      <c r="G79" s="145">
        <f t="shared" si="2"/>
        <v>4525</v>
      </c>
      <c r="H79" s="146">
        <v>4525</v>
      </c>
      <c r="I79" s="149">
        <v>4000</v>
      </c>
      <c r="J79" s="138">
        <f aca="true" t="shared" si="3" ref="J79:J85">I79/H79*100</f>
        <v>88.39779005524862</v>
      </c>
    </row>
    <row r="80" spans="1:10" s="80" customFormat="1" ht="36" customHeight="1" thickBot="1">
      <c r="A80" s="202"/>
      <c r="B80" s="202"/>
      <c r="C80" s="143" t="s">
        <v>157</v>
      </c>
      <c r="D80" s="194" t="s">
        <v>158</v>
      </c>
      <c r="E80" s="195"/>
      <c r="F80" s="150">
        <v>67</v>
      </c>
      <c r="G80" s="145">
        <f t="shared" si="2"/>
        <v>55000</v>
      </c>
      <c r="H80" s="146">
        <v>55000</v>
      </c>
      <c r="I80" s="149">
        <v>50000</v>
      </c>
      <c r="J80" s="138">
        <f t="shared" si="3"/>
        <v>90.9090909090909</v>
      </c>
    </row>
    <row r="81" spans="1:10" s="80" customFormat="1" ht="24" customHeight="1" thickBot="1">
      <c r="A81" s="202"/>
      <c r="B81" s="202"/>
      <c r="C81" s="143" t="s">
        <v>159</v>
      </c>
      <c r="D81" s="194" t="s">
        <v>160</v>
      </c>
      <c r="E81" s="195"/>
      <c r="F81" s="150">
        <v>68</v>
      </c>
      <c r="G81" s="145">
        <f t="shared" si="2"/>
        <v>4500</v>
      </c>
      <c r="H81" s="146">
        <v>4500</v>
      </c>
      <c r="I81" s="149">
        <v>4500</v>
      </c>
      <c r="J81" s="138">
        <f t="shared" si="3"/>
        <v>100</v>
      </c>
    </row>
    <row r="82" spans="1:10" s="80" customFormat="1" ht="29.25" customHeight="1" thickBot="1">
      <c r="A82" s="202"/>
      <c r="B82" s="202"/>
      <c r="C82" s="143" t="s">
        <v>161</v>
      </c>
      <c r="D82" s="194" t="s">
        <v>162</v>
      </c>
      <c r="E82" s="195"/>
      <c r="F82" s="150">
        <v>69</v>
      </c>
      <c r="G82" s="145">
        <f t="shared" si="2"/>
        <v>161500</v>
      </c>
      <c r="H82" s="146">
        <f>H83+H84+H85+H86+H88+H89+H90</f>
        <v>161500</v>
      </c>
      <c r="I82" s="146">
        <f>I83+I84+I85+I86+I88+I89+I90</f>
        <v>171500</v>
      </c>
      <c r="J82" s="138">
        <f t="shared" si="3"/>
        <v>106.19195046439629</v>
      </c>
    </row>
    <row r="83" spans="1:10" s="80" customFormat="1" ht="24.75" thickBot="1">
      <c r="A83" s="202"/>
      <c r="B83" s="202"/>
      <c r="C83" s="200"/>
      <c r="D83" s="143" t="s">
        <v>163</v>
      </c>
      <c r="E83" s="147" t="s">
        <v>164</v>
      </c>
      <c r="F83" s="150">
        <v>70</v>
      </c>
      <c r="G83" s="145">
        <f t="shared" si="2"/>
        <v>145000</v>
      </c>
      <c r="H83" s="146">
        <v>145000</v>
      </c>
      <c r="I83" s="149">
        <v>155000</v>
      </c>
      <c r="J83" s="138">
        <f t="shared" si="3"/>
        <v>106.89655172413792</v>
      </c>
    </row>
    <row r="84" spans="1:10" s="80" customFormat="1" ht="48.75" thickBot="1">
      <c r="A84" s="202"/>
      <c r="B84" s="202"/>
      <c r="C84" s="202"/>
      <c r="D84" s="143" t="s">
        <v>165</v>
      </c>
      <c r="E84" s="147" t="s">
        <v>166</v>
      </c>
      <c r="F84" s="150">
        <v>71</v>
      </c>
      <c r="G84" s="145">
        <f t="shared" si="2"/>
        <v>13500</v>
      </c>
      <c r="H84" s="146">
        <v>13500</v>
      </c>
      <c r="I84" s="149">
        <v>13500</v>
      </c>
      <c r="J84" s="138">
        <f t="shared" si="3"/>
        <v>100</v>
      </c>
    </row>
    <row r="85" spans="1:10" s="80" customFormat="1" ht="24.75" thickBot="1">
      <c r="A85" s="202"/>
      <c r="B85" s="202"/>
      <c r="C85" s="202"/>
      <c r="D85" s="143" t="s">
        <v>167</v>
      </c>
      <c r="E85" s="147" t="s">
        <v>168</v>
      </c>
      <c r="F85" s="150">
        <v>72</v>
      </c>
      <c r="G85" s="145">
        <f t="shared" si="2"/>
        <v>3000</v>
      </c>
      <c r="H85" s="146">
        <v>3000</v>
      </c>
      <c r="I85" s="149">
        <v>3000</v>
      </c>
      <c r="J85" s="138">
        <f t="shared" si="3"/>
        <v>100</v>
      </c>
    </row>
    <row r="86" spans="1:10" s="80" customFormat="1" ht="60.75" thickBot="1">
      <c r="A86" s="202"/>
      <c r="B86" s="202"/>
      <c r="C86" s="202"/>
      <c r="D86" s="143" t="s">
        <v>169</v>
      </c>
      <c r="E86" s="147" t="s">
        <v>170</v>
      </c>
      <c r="F86" s="150">
        <v>73</v>
      </c>
      <c r="G86" s="145"/>
      <c r="H86" s="146"/>
      <c r="I86" s="149"/>
      <c r="J86" s="138"/>
    </row>
    <row r="87" spans="1:10" s="80" customFormat="1" ht="36.75" thickBot="1">
      <c r="A87" s="202"/>
      <c r="B87" s="202"/>
      <c r="C87" s="202"/>
      <c r="D87" s="143"/>
      <c r="E87" s="147" t="s">
        <v>171</v>
      </c>
      <c r="F87" s="150">
        <v>74</v>
      </c>
      <c r="G87" s="145"/>
      <c r="H87" s="146"/>
      <c r="I87" s="149"/>
      <c r="J87" s="138"/>
    </row>
    <row r="88" spans="1:10" s="80" customFormat="1" ht="24.75" thickBot="1">
      <c r="A88" s="202"/>
      <c r="B88" s="202"/>
      <c r="C88" s="202"/>
      <c r="D88" s="143" t="s">
        <v>172</v>
      </c>
      <c r="E88" s="147" t="s">
        <v>173</v>
      </c>
      <c r="F88" s="150">
        <v>75</v>
      </c>
      <c r="G88" s="145"/>
      <c r="H88" s="146"/>
      <c r="I88" s="149"/>
      <c r="J88" s="138"/>
    </row>
    <row r="89" spans="1:10" s="80" customFormat="1" ht="84.75" thickBot="1">
      <c r="A89" s="202"/>
      <c r="B89" s="202"/>
      <c r="C89" s="202"/>
      <c r="D89" s="143" t="s">
        <v>174</v>
      </c>
      <c r="E89" s="147" t="s">
        <v>175</v>
      </c>
      <c r="F89" s="150">
        <v>76</v>
      </c>
      <c r="G89" s="145"/>
      <c r="H89" s="146"/>
      <c r="I89" s="149"/>
      <c r="J89" s="138"/>
    </row>
    <row r="90" spans="1:10" s="80" customFormat="1" ht="36.75" thickBot="1">
      <c r="A90" s="202"/>
      <c r="B90" s="202"/>
      <c r="C90" s="201"/>
      <c r="D90" s="143" t="s">
        <v>176</v>
      </c>
      <c r="E90" s="147" t="s">
        <v>177</v>
      </c>
      <c r="F90" s="150">
        <v>77</v>
      </c>
      <c r="G90" s="145"/>
      <c r="H90" s="146"/>
      <c r="I90" s="149"/>
      <c r="J90" s="138"/>
    </row>
    <row r="91" spans="1:10" s="80" customFormat="1" ht="15.75" thickBot="1">
      <c r="A91" s="202"/>
      <c r="B91" s="202"/>
      <c r="C91" s="143" t="s">
        <v>178</v>
      </c>
      <c r="D91" s="194" t="s">
        <v>61</v>
      </c>
      <c r="E91" s="195"/>
      <c r="F91" s="150">
        <v>78</v>
      </c>
      <c r="G91" s="145">
        <f t="shared" si="2"/>
        <v>20800</v>
      </c>
      <c r="H91" s="146">
        <v>20800</v>
      </c>
      <c r="I91" s="149">
        <v>25000</v>
      </c>
      <c r="J91" s="138">
        <f>I91/H91*100</f>
        <v>120.1923076923077</v>
      </c>
    </row>
    <row r="92" spans="1:10" s="80" customFormat="1" ht="43.5" customHeight="1" thickBot="1">
      <c r="A92" s="202"/>
      <c r="B92" s="202"/>
      <c r="C92" s="197" t="s">
        <v>345</v>
      </c>
      <c r="D92" s="198"/>
      <c r="E92" s="199"/>
      <c r="F92" s="150">
        <v>79</v>
      </c>
      <c r="G92" s="145">
        <f t="shared" si="2"/>
        <v>5000</v>
      </c>
      <c r="H92" s="154">
        <f>H93+H94+H95+H96+H97+H98</f>
        <v>5000</v>
      </c>
      <c r="I92" s="155">
        <f>I93+I94+I95+I96+I97+I98</f>
        <v>10000</v>
      </c>
      <c r="J92" s="138">
        <f>I92/H92*100</f>
        <v>200</v>
      </c>
    </row>
    <row r="93" spans="1:10" s="80" customFormat="1" ht="33.75" customHeight="1" thickBot="1">
      <c r="A93" s="202"/>
      <c r="B93" s="202"/>
      <c r="C93" s="143" t="s">
        <v>48</v>
      </c>
      <c r="D93" s="194" t="s">
        <v>179</v>
      </c>
      <c r="E93" s="195"/>
      <c r="F93" s="150">
        <v>80</v>
      </c>
      <c r="G93" s="145"/>
      <c r="H93" s="146"/>
      <c r="I93" s="149"/>
      <c r="J93" s="138"/>
    </row>
    <row r="94" spans="1:10" s="80" customFormat="1" ht="33" customHeight="1" thickBot="1">
      <c r="A94" s="202"/>
      <c r="B94" s="202"/>
      <c r="C94" s="143" t="s">
        <v>54</v>
      </c>
      <c r="D94" s="194" t="s">
        <v>180</v>
      </c>
      <c r="E94" s="195"/>
      <c r="F94" s="150">
        <v>81</v>
      </c>
      <c r="G94" s="145"/>
      <c r="H94" s="146"/>
      <c r="I94" s="149"/>
      <c r="J94" s="138"/>
    </row>
    <row r="95" spans="1:10" s="80" customFormat="1" ht="15.75" thickBot="1">
      <c r="A95" s="202"/>
      <c r="B95" s="202"/>
      <c r="C95" s="143" t="s">
        <v>56</v>
      </c>
      <c r="D95" s="194" t="s">
        <v>181</v>
      </c>
      <c r="E95" s="195"/>
      <c r="F95" s="150">
        <v>82</v>
      </c>
      <c r="G95" s="145"/>
      <c r="H95" s="146"/>
      <c r="I95" s="149"/>
      <c r="J95" s="138"/>
    </row>
    <row r="96" spans="1:10" s="80" customFormat="1" ht="15.75" thickBot="1">
      <c r="A96" s="202"/>
      <c r="B96" s="202"/>
      <c r="C96" s="143" t="s">
        <v>58</v>
      </c>
      <c r="D96" s="194" t="s">
        <v>182</v>
      </c>
      <c r="E96" s="195"/>
      <c r="F96" s="150">
        <v>83</v>
      </c>
      <c r="G96" s="145"/>
      <c r="H96" s="146"/>
      <c r="I96" s="149"/>
      <c r="J96" s="138"/>
    </row>
    <row r="97" spans="1:10" s="80" customFormat="1" ht="15.75" thickBot="1">
      <c r="A97" s="202"/>
      <c r="B97" s="202"/>
      <c r="C97" s="143" t="s">
        <v>60</v>
      </c>
      <c r="D97" s="194" t="s">
        <v>183</v>
      </c>
      <c r="E97" s="195"/>
      <c r="F97" s="150">
        <v>84</v>
      </c>
      <c r="G97" s="145"/>
      <c r="H97" s="146"/>
      <c r="I97" s="149"/>
      <c r="J97" s="138"/>
    </row>
    <row r="98" spans="1:10" s="80" customFormat="1" ht="15.75" thickBot="1">
      <c r="A98" s="202"/>
      <c r="B98" s="202"/>
      <c r="C98" s="143" t="s">
        <v>98</v>
      </c>
      <c r="D98" s="194" t="s">
        <v>184</v>
      </c>
      <c r="E98" s="195"/>
      <c r="F98" s="150">
        <v>85</v>
      </c>
      <c r="G98" s="145">
        <f t="shared" si="2"/>
        <v>5000</v>
      </c>
      <c r="H98" s="146">
        <v>5000</v>
      </c>
      <c r="I98" s="149">
        <v>10000</v>
      </c>
      <c r="J98" s="138">
        <f>I98/H98*100</f>
        <v>200</v>
      </c>
    </row>
    <row r="99" spans="1:10" s="80" customFormat="1" ht="36" customHeight="1" thickBot="1">
      <c r="A99" s="202"/>
      <c r="B99" s="202"/>
      <c r="C99" s="197" t="s">
        <v>346</v>
      </c>
      <c r="D99" s="198"/>
      <c r="E99" s="199"/>
      <c r="F99" s="150">
        <v>86</v>
      </c>
      <c r="G99" s="145">
        <f t="shared" si="2"/>
        <v>894000</v>
      </c>
      <c r="H99" s="146">
        <f>H100+H113+H117+H126</f>
        <v>894000</v>
      </c>
      <c r="I99" s="149">
        <f>I100+I113+I117+I126</f>
        <v>903124</v>
      </c>
      <c r="J99" s="138">
        <f>I99/H99*100</f>
        <v>101.02058165548098</v>
      </c>
    </row>
    <row r="100" spans="1:10" s="80" customFormat="1" ht="15.75" thickBot="1">
      <c r="A100" s="202"/>
      <c r="B100" s="202"/>
      <c r="C100" s="156" t="s">
        <v>290</v>
      </c>
      <c r="D100" s="198" t="s">
        <v>291</v>
      </c>
      <c r="E100" s="199"/>
      <c r="F100" s="150">
        <v>87</v>
      </c>
      <c r="G100" s="145">
        <f t="shared" si="2"/>
        <v>561000</v>
      </c>
      <c r="H100" s="146">
        <f>H101+H105</f>
        <v>561000</v>
      </c>
      <c r="I100" s="149">
        <f>I101+I105</f>
        <v>562000</v>
      </c>
      <c r="J100" s="138">
        <f>I100/H100*100</f>
        <v>100.17825311942958</v>
      </c>
    </row>
    <row r="101" spans="1:10" s="80" customFormat="1" ht="25.5" customHeight="1" thickBot="1">
      <c r="A101" s="202"/>
      <c r="B101" s="202"/>
      <c r="C101" s="143" t="s">
        <v>20</v>
      </c>
      <c r="D101" s="194" t="s">
        <v>185</v>
      </c>
      <c r="E101" s="195"/>
      <c r="F101" s="150">
        <v>88</v>
      </c>
      <c r="G101" s="145">
        <f t="shared" si="2"/>
        <v>527000</v>
      </c>
      <c r="H101" s="146">
        <f>H102+H103+H104</f>
        <v>527000</v>
      </c>
      <c r="I101" s="149">
        <f>I102+I103+I104</f>
        <v>527000</v>
      </c>
      <c r="J101" s="138">
        <f>I101/H101*100</f>
        <v>100</v>
      </c>
    </row>
    <row r="102" spans="1:10" s="80" customFormat="1" ht="15.75" thickBot="1">
      <c r="A102" s="202"/>
      <c r="B102" s="202"/>
      <c r="C102" s="143"/>
      <c r="D102" s="194" t="s">
        <v>186</v>
      </c>
      <c r="E102" s="195"/>
      <c r="F102" s="150">
        <v>89</v>
      </c>
      <c r="G102" s="145">
        <f t="shared" si="2"/>
        <v>527000</v>
      </c>
      <c r="H102" s="157">
        <v>527000</v>
      </c>
      <c r="I102" s="149">
        <v>527000</v>
      </c>
      <c r="J102" s="138">
        <f>I102/H102*100</f>
        <v>100</v>
      </c>
    </row>
    <row r="103" spans="1:10" s="80" customFormat="1" ht="27.75" customHeight="1" thickBot="1">
      <c r="A103" s="202"/>
      <c r="B103" s="202"/>
      <c r="C103" s="200"/>
      <c r="D103" s="194" t="s">
        <v>187</v>
      </c>
      <c r="E103" s="195"/>
      <c r="F103" s="150">
        <v>90</v>
      </c>
      <c r="G103" s="145">
        <f t="shared" si="2"/>
        <v>0</v>
      </c>
      <c r="H103" s="158"/>
      <c r="I103" s="146"/>
      <c r="J103" s="138"/>
    </row>
    <row r="104" spans="1:10" s="80" customFormat="1" ht="15.75" thickBot="1">
      <c r="A104" s="202"/>
      <c r="B104" s="202"/>
      <c r="C104" s="201"/>
      <c r="D104" s="194" t="s">
        <v>188</v>
      </c>
      <c r="E104" s="195"/>
      <c r="F104" s="150">
        <v>91</v>
      </c>
      <c r="G104" s="145">
        <f t="shared" si="2"/>
        <v>0</v>
      </c>
      <c r="H104" s="142"/>
      <c r="I104" s="149"/>
      <c r="J104" s="138"/>
    </row>
    <row r="105" spans="1:10" s="80" customFormat="1" ht="25.5" customHeight="1" thickBot="1">
      <c r="A105" s="202"/>
      <c r="B105" s="202"/>
      <c r="C105" s="143" t="s">
        <v>22</v>
      </c>
      <c r="D105" s="194" t="s">
        <v>189</v>
      </c>
      <c r="E105" s="195"/>
      <c r="F105" s="150">
        <v>92</v>
      </c>
      <c r="G105" s="145">
        <f t="shared" si="2"/>
        <v>34000</v>
      </c>
      <c r="H105" s="146">
        <f>H106+H109+H110+H111+H112</f>
        <v>34000</v>
      </c>
      <c r="I105" s="149">
        <f>I106+I109+I110+I111+I112</f>
        <v>35000</v>
      </c>
      <c r="J105" s="138">
        <f>I105/H105*100</f>
        <v>102.94117647058823</v>
      </c>
    </row>
    <row r="106" spans="1:10" s="80" customFormat="1" ht="15.75" thickBot="1">
      <c r="A106" s="202"/>
      <c r="B106" s="202"/>
      <c r="C106" s="200"/>
      <c r="D106" s="194" t="s">
        <v>190</v>
      </c>
      <c r="E106" s="195"/>
      <c r="F106" s="150">
        <v>93</v>
      </c>
      <c r="G106" s="145"/>
      <c r="H106" s="146"/>
      <c r="I106" s="149"/>
      <c r="J106" s="138"/>
    </row>
    <row r="107" spans="1:10" s="80" customFormat="1" ht="36.75" thickBot="1">
      <c r="A107" s="202"/>
      <c r="B107" s="202"/>
      <c r="C107" s="202"/>
      <c r="D107" s="203"/>
      <c r="E107" s="147" t="s">
        <v>191</v>
      </c>
      <c r="F107" s="150">
        <v>94</v>
      </c>
      <c r="G107" s="145"/>
      <c r="H107" s="146"/>
      <c r="I107" s="149"/>
      <c r="J107" s="138"/>
    </row>
    <row r="108" spans="1:10" s="80" customFormat="1" ht="60.75" thickBot="1">
      <c r="A108" s="202"/>
      <c r="B108" s="202"/>
      <c r="C108" s="202"/>
      <c r="D108" s="205"/>
      <c r="E108" s="147" t="s">
        <v>192</v>
      </c>
      <c r="F108" s="150">
        <v>95</v>
      </c>
      <c r="G108" s="145"/>
      <c r="H108" s="146"/>
      <c r="I108" s="149"/>
      <c r="J108" s="138"/>
    </row>
    <row r="109" spans="1:10" s="80" customFormat="1" ht="15.75" thickBot="1">
      <c r="A109" s="202"/>
      <c r="B109" s="202"/>
      <c r="C109" s="202"/>
      <c r="D109" s="194" t="s">
        <v>193</v>
      </c>
      <c r="E109" s="195"/>
      <c r="F109" s="150">
        <v>96</v>
      </c>
      <c r="G109" s="145">
        <f t="shared" si="2"/>
        <v>34000</v>
      </c>
      <c r="H109" s="146">
        <v>34000</v>
      </c>
      <c r="I109" s="149">
        <v>35000</v>
      </c>
      <c r="J109" s="138">
        <f>I109/H109*100</f>
        <v>102.94117647058823</v>
      </c>
    </row>
    <row r="110" spans="1:10" s="80" customFormat="1" ht="15.75" thickBot="1">
      <c r="A110" s="202"/>
      <c r="B110" s="202"/>
      <c r="C110" s="202"/>
      <c r="D110" s="194" t="s">
        <v>194</v>
      </c>
      <c r="E110" s="195"/>
      <c r="F110" s="150">
        <v>97</v>
      </c>
      <c r="G110" s="145"/>
      <c r="H110" s="146"/>
      <c r="I110" s="149"/>
      <c r="J110" s="138"/>
    </row>
    <row r="111" spans="1:10" s="80" customFormat="1" ht="27" customHeight="1" thickBot="1">
      <c r="A111" s="202"/>
      <c r="B111" s="202"/>
      <c r="C111" s="202"/>
      <c r="D111" s="194" t="s">
        <v>195</v>
      </c>
      <c r="E111" s="195"/>
      <c r="F111" s="150">
        <v>98</v>
      </c>
      <c r="G111" s="145"/>
      <c r="H111" s="146"/>
      <c r="I111" s="149"/>
      <c r="J111" s="138"/>
    </row>
    <row r="112" spans="1:10" s="80" customFormat="1" ht="15" customHeight="1" thickBot="1">
      <c r="A112" s="202"/>
      <c r="B112" s="202"/>
      <c r="C112" s="201"/>
      <c r="D112" s="194" t="s">
        <v>196</v>
      </c>
      <c r="E112" s="195"/>
      <c r="F112" s="150">
        <v>99</v>
      </c>
      <c r="G112" s="145">
        <f t="shared" si="2"/>
        <v>0</v>
      </c>
      <c r="H112" s="146"/>
      <c r="I112" s="149"/>
      <c r="J112" s="138"/>
    </row>
    <row r="113" spans="1:10" s="80" customFormat="1" ht="26.25" customHeight="1" thickBot="1">
      <c r="A113" s="202"/>
      <c r="B113" s="202"/>
      <c r="C113" s="143" t="s">
        <v>24</v>
      </c>
      <c r="D113" s="194" t="s">
        <v>197</v>
      </c>
      <c r="E113" s="195"/>
      <c r="F113" s="150">
        <v>100</v>
      </c>
      <c r="G113" s="145">
        <f t="shared" si="2"/>
        <v>0</v>
      </c>
      <c r="H113" s="146">
        <f>H114+H115+H116</f>
        <v>0</v>
      </c>
      <c r="I113" s="149">
        <f>I114+I115+I116</f>
        <v>0</v>
      </c>
      <c r="J113" s="138"/>
    </row>
    <row r="114" spans="1:10" s="80" customFormat="1" ht="24" customHeight="1" thickBot="1">
      <c r="A114" s="202"/>
      <c r="B114" s="202"/>
      <c r="C114" s="200"/>
      <c r="D114" s="194" t="s">
        <v>198</v>
      </c>
      <c r="E114" s="195"/>
      <c r="F114" s="150">
        <v>101</v>
      </c>
      <c r="G114" s="145"/>
      <c r="H114" s="146"/>
      <c r="I114" s="149"/>
      <c r="J114" s="138"/>
    </row>
    <row r="115" spans="1:10" s="80" customFormat="1" ht="25.5" customHeight="1" thickBot="1">
      <c r="A115" s="202"/>
      <c r="B115" s="202"/>
      <c r="C115" s="202"/>
      <c r="D115" s="194" t="s">
        <v>199</v>
      </c>
      <c r="E115" s="195"/>
      <c r="F115" s="150">
        <v>102</v>
      </c>
      <c r="G115" s="145"/>
      <c r="H115" s="146"/>
      <c r="I115" s="149"/>
      <c r="J115" s="138"/>
    </row>
    <row r="116" spans="1:10" s="80" customFormat="1" ht="38.25" customHeight="1" thickBot="1">
      <c r="A116" s="202"/>
      <c r="B116" s="202"/>
      <c r="C116" s="201"/>
      <c r="D116" s="194" t="s">
        <v>200</v>
      </c>
      <c r="E116" s="195"/>
      <c r="F116" s="150">
        <v>103</v>
      </c>
      <c r="G116" s="145"/>
      <c r="H116" s="146"/>
      <c r="I116" s="149"/>
      <c r="J116" s="138"/>
    </row>
    <row r="117" spans="1:10" s="80" customFormat="1" ht="51.75" customHeight="1" thickBot="1">
      <c r="A117" s="202"/>
      <c r="B117" s="202"/>
      <c r="C117" s="143" t="s">
        <v>27</v>
      </c>
      <c r="D117" s="194" t="s">
        <v>347</v>
      </c>
      <c r="E117" s="195"/>
      <c r="F117" s="150">
        <v>104</v>
      </c>
      <c r="G117" s="145">
        <f t="shared" si="2"/>
        <v>142000</v>
      </c>
      <c r="H117" s="146">
        <f>H118+H121+H124+H125</f>
        <v>142000</v>
      </c>
      <c r="I117" s="149">
        <f>I118+I121+I124+I125</f>
        <v>147324</v>
      </c>
      <c r="J117" s="138">
        <f>I117/H117*100</f>
        <v>103.74929577464789</v>
      </c>
    </row>
    <row r="118" spans="1:10" s="80" customFormat="1" ht="15.75" thickBot="1">
      <c r="A118" s="202"/>
      <c r="B118" s="202"/>
      <c r="C118" s="200"/>
      <c r="D118" s="194" t="s">
        <v>276</v>
      </c>
      <c r="E118" s="195"/>
      <c r="F118" s="150">
        <v>105</v>
      </c>
      <c r="G118" s="145">
        <f aca="true" t="shared" si="4" ref="G118:G179">H118</f>
        <v>71292</v>
      </c>
      <c r="H118" s="146">
        <v>71292</v>
      </c>
      <c r="I118" s="149">
        <v>71292</v>
      </c>
      <c r="J118" s="138">
        <f>I118/H118*100</f>
        <v>100</v>
      </c>
    </row>
    <row r="119" spans="1:10" s="80" customFormat="1" ht="15.75" thickBot="1">
      <c r="A119" s="202"/>
      <c r="B119" s="202"/>
      <c r="C119" s="202"/>
      <c r="D119" s="197" t="s">
        <v>301</v>
      </c>
      <c r="E119" s="199"/>
      <c r="F119" s="150">
        <v>106</v>
      </c>
      <c r="G119" s="145"/>
      <c r="H119" s="146"/>
      <c r="I119" s="149"/>
      <c r="J119" s="138"/>
    </row>
    <row r="120" spans="1:10" s="80" customFormat="1" ht="15.75" thickBot="1">
      <c r="A120" s="202"/>
      <c r="B120" s="202"/>
      <c r="C120" s="202"/>
      <c r="D120" s="197" t="s">
        <v>302</v>
      </c>
      <c r="E120" s="199"/>
      <c r="F120" s="150">
        <v>107</v>
      </c>
      <c r="G120" s="145"/>
      <c r="H120" s="146"/>
      <c r="I120" s="149"/>
      <c r="J120" s="138"/>
    </row>
    <row r="121" spans="1:11" s="80" customFormat="1" ht="36" customHeight="1" thickBot="1">
      <c r="A121" s="202"/>
      <c r="B121" s="202"/>
      <c r="C121" s="202"/>
      <c r="D121" s="194" t="s">
        <v>303</v>
      </c>
      <c r="E121" s="195"/>
      <c r="F121" s="150">
        <v>108</v>
      </c>
      <c r="G121" s="145">
        <f t="shared" si="4"/>
        <v>61798</v>
      </c>
      <c r="H121" s="146">
        <f>70708-8910</f>
        <v>61798</v>
      </c>
      <c r="I121" s="149">
        <v>64152</v>
      </c>
      <c r="J121" s="138">
        <f>I121/H121*100</f>
        <v>103.80918476326096</v>
      </c>
      <c r="K121" s="115"/>
    </row>
    <row r="122" spans="1:10" s="80" customFormat="1" ht="15.75" thickBot="1">
      <c r="A122" s="202"/>
      <c r="B122" s="202"/>
      <c r="C122" s="202"/>
      <c r="D122" s="197" t="s">
        <v>301</v>
      </c>
      <c r="E122" s="199"/>
      <c r="F122" s="150">
        <v>109</v>
      </c>
      <c r="G122" s="145"/>
      <c r="H122" s="146"/>
      <c r="I122" s="149"/>
      <c r="J122" s="138"/>
    </row>
    <row r="123" spans="1:10" s="80" customFormat="1" ht="15.75" thickBot="1">
      <c r="A123" s="202"/>
      <c r="B123" s="202"/>
      <c r="C123" s="202"/>
      <c r="D123" s="197" t="s">
        <v>302</v>
      </c>
      <c r="E123" s="199"/>
      <c r="F123" s="150">
        <v>110</v>
      </c>
      <c r="G123" s="145"/>
      <c r="H123" s="146"/>
      <c r="I123" s="149"/>
      <c r="J123" s="138"/>
    </row>
    <row r="124" spans="1:11" s="80" customFormat="1" ht="15.75" thickBot="1">
      <c r="A124" s="202"/>
      <c r="B124" s="202"/>
      <c r="C124" s="202"/>
      <c r="D124" s="194" t="s">
        <v>304</v>
      </c>
      <c r="E124" s="195"/>
      <c r="F124" s="150">
        <v>111</v>
      </c>
      <c r="G124" s="145">
        <f t="shared" si="4"/>
        <v>8910</v>
      </c>
      <c r="H124" s="146">
        <v>8910</v>
      </c>
      <c r="I124" s="149">
        <v>11880</v>
      </c>
      <c r="J124" s="138">
        <f>I124/H124*100</f>
        <v>133.33333333333331</v>
      </c>
      <c r="K124" s="115"/>
    </row>
    <row r="125" spans="1:10" s="80" customFormat="1" ht="15.75" thickBot="1">
      <c r="A125" s="202"/>
      <c r="B125" s="202"/>
      <c r="C125" s="201"/>
      <c r="D125" s="194" t="s">
        <v>201</v>
      </c>
      <c r="E125" s="195"/>
      <c r="F125" s="150">
        <v>112</v>
      </c>
      <c r="G125" s="145"/>
      <c r="H125" s="146"/>
      <c r="I125" s="149"/>
      <c r="J125" s="138"/>
    </row>
    <row r="126" spans="1:10" s="80" customFormat="1" ht="63" customHeight="1" thickBot="1">
      <c r="A126" s="202"/>
      <c r="B126" s="202"/>
      <c r="C126" s="143" t="s">
        <v>29</v>
      </c>
      <c r="D126" s="194" t="s">
        <v>348</v>
      </c>
      <c r="E126" s="195"/>
      <c r="F126" s="150">
        <v>113</v>
      </c>
      <c r="G126" s="145">
        <f t="shared" si="4"/>
        <v>191000</v>
      </c>
      <c r="H126" s="146">
        <f>H127+H128+H129+H130+H131+H132</f>
        <v>191000</v>
      </c>
      <c r="I126" s="149">
        <f>I127+I128+I129+I130+I131+I132</f>
        <v>193800</v>
      </c>
      <c r="J126" s="138">
        <f>I126/H126*100</f>
        <v>101.46596858638743</v>
      </c>
    </row>
    <row r="127" spans="1:10" s="80" customFormat="1" ht="26.25" customHeight="1" thickBot="1">
      <c r="A127" s="202"/>
      <c r="B127" s="202"/>
      <c r="C127" s="200"/>
      <c r="D127" s="194" t="s">
        <v>202</v>
      </c>
      <c r="E127" s="195"/>
      <c r="F127" s="150">
        <v>114</v>
      </c>
      <c r="G127" s="145">
        <f t="shared" si="4"/>
        <v>142000</v>
      </c>
      <c r="H127" s="146">
        <v>142000</v>
      </c>
      <c r="I127" s="149">
        <v>144000</v>
      </c>
      <c r="J127" s="138">
        <f>I127/H127*100</f>
        <v>101.40845070422534</v>
      </c>
    </row>
    <row r="128" spans="1:10" s="80" customFormat="1" ht="24" customHeight="1" thickBot="1">
      <c r="A128" s="202"/>
      <c r="B128" s="202"/>
      <c r="C128" s="202"/>
      <c r="D128" s="194" t="s">
        <v>203</v>
      </c>
      <c r="E128" s="195"/>
      <c r="F128" s="150">
        <v>115</v>
      </c>
      <c r="G128" s="145">
        <f t="shared" si="4"/>
        <v>3045</v>
      </c>
      <c r="H128" s="146">
        <v>3045</v>
      </c>
      <c r="I128" s="149">
        <v>3100</v>
      </c>
      <c r="J128" s="138">
        <f>I128/H128*100</f>
        <v>101.80623973727423</v>
      </c>
    </row>
    <row r="129" spans="1:10" s="80" customFormat="1" ht="25.5" customHeight="1" thickBot="1">
      <c r="A129" s="202"/>
      <c r="B129" s="202"/>
      <c r="C129" s="202"/>
      <c r="D129" s="194" t="s">
        <v>204</v>
      </c>
      <c r="E129" s="195"/>
      <c r="F129" s="150">
        <v>116</v>
      </c>
      <c r="G129" s="145">
        <f t="shared" si="4"/>
        <v>35348</v>
      </c>
      <c r="H129" s="146">
        <v>35348</v>
      </c>
      <c r="I129" s="149">
        <v>36000</v>
      </c>
      <c r="J129" s="138">
        <f>I129/H129*100</f>
        <v>101.84451737014824</v>
      </c>
    </row>
    <row r="130" spans="1:10" s="80" customFormat="1" ht="27" customHeight="1" thickBot="1">
      <c r="A130" s="202"/>
      <c r="B130" s="202"/>
      <c r="C130" s="202"/>
      <c r="D130" s="194" t="s">
        <v>205</v>
      </c>
      <c r="E130" s="195"/>
      <c r="F130" s="150">
        <v>117</v>
      </c>
      <c r="G130" s="145">
        <f t="shared" si="4"/>
        <v>8935</v>
      </c>
      <c r="H130" s="146">
        <v>8935</v>
      </c>
      <c r="I130" s="149">
        <v>9200</v>
      </c>
      <c r="J130" s="138">
        <f>I130/H130*100</f>
        <v>102.9658645775042</v>
      </c>
    </row>
    <row r="131" spans="1:10" s="80" customFormat="1" ht="28.5" customHeight="1" thickBot="1">
      <c r="A131" s="202"/>
      <c r="B131" s="202"/>
      <c r="C131" s="202"/>
      <c r="D131" s="194" t="s">
        <v>206</v>
      </c>
      <c r="E131" s="195"/>
      <c r="F131" s="150">
        <v>118</v>
      </c>
      <c r="G131" s="145"/>
      <c r="H131" s="146"/>
      <c r="I131" s="149"/>
      <c r="J131" s="138"/>
    </row>
    <row r="132" spans="1:10" s="80" customFormat="1" ht="26.25" customHeight="1" thickBot="1">
      <c r="A132" s="202"/>
      <c r="B132" s="202"/>
      <c r="C132" s="201"/>
      <c r="D132" s="194" t="s">
        <v>207</v>
      </c>
      <c r="E132" s="195"/>
      <c r="F132" s="150">
        <v>119</v>
      </c>
      <c r="G132" s="145">
        <f t="shared" si="4"/>
        <v>1672</v>
      </c>
      <c r="H132" s="146">
        <v>1672</v>
      </c>
      <c r="I132" s="149">
        <v>1500</v>
      </c>
      <c r="J132" s="138">
        <f>I132/H132*100</f>
        <v>89.71291866028707</v>
      </c>
    </row>
    <row r="133" spans="1:13" s="80" customFormat="1" ht="36" customHeight="1" thickBot="1">
      <c r="A133" s="202"/>
      <c r="B133" s="202"/>
      <c r="C133" s="197" t="s">
        <v>349</v>
      </c>
      <c r="D133" s="198"/>
      <c r="E133" s="199"/>
      <c r="F133" s="150">
        <v>120</v>
      </c>
      <c r="G133" s="145">
        <f t="shared" si="4"/>
        <v>230000</v>
      </c>
      <c r="H133" s="146">
        <f>H134+H137+H138+H139+H140+H141</f>
        <v>230000</v>
      </c>
      <c r="I133" s="149">
        <f>I134+I137+I138+I139+I140+I141</f>
        <v>386500</v>
      </c>
      <c r="J133" s="138">
        <f>I133/H133*100</f>
        <v>168.04347826086956</v>
      </c>
      <c r="M133" s="170">
        <f>36000*4.5/5</f>
        <v>32400</v>
      </c>
    </row>
    <row r="134" spans="1:10" s="80" customFormat="1" ht="26.25" customHeight="1" thickBot="1">
      <c r="A134" s="202"/>
      <c r="B134" s="202"/>
      <c r="C134" s="143" t="s">
        <v>48</v>
      </c>
      <c r="D134" s="194" t="s">
        <v>350</v>
      </c>
      <c r="E134" s="195"/>
      <c r="F134" s="150">
        <v>121</v>
      </c>
      <c r="G134" s="145">
        <f t="shared" si="4"/>
        <v>0</v>
      </c>
      <c r="H134" s="146">
        <f>H135+H136</f>
        <v>0</v>
      </c>
      <c r="I134" s="149">
        <f>I135+I136</f>
        <v>0</v>
      </c>
      <c r="J134" s="138"/>
    </row>
    <row r="135" spans="1:10" s="80" customFormat="1" ht="16.5" customHeight="1" thickBot="1">
      <c r="A135" s="202"/>
      <c r="B135" s="202"/>
      <c r="C135" s="143"/>
      <c r="D135" s="194" t="s">
        <v>208</v>
      </c>
      <c r="E135" s="195"/>
      <c r="F135" s="150">
        <v>122</v>
      </c>
      <c r="G135" s="145"/>
      <c r="H135" s="146"/>
      <c r="I135" s="149"/>
      <c r="J135" s="138"/>
    </row>
    <row r="136" spans="1:10" s="80" customFormat="1" ht="15.75" thickBot="1">
      <c r="A136" s="202"/>
      <c r="B136" s="202"/>
      <c r="C136" s="143"/>
      <c r="D136" s="194" t="s">
        <v>209</v>
      </c>
      <c r="E136" s="195"/>
      <c r="F136" s="150">
        <v>123</v>
      </c>
      <c r="G136" s="145"/>
      <c r="H136" s="146"/>
      <c r="I136" s="149"/>
      <c r="J136" s="138"/>
    </row>
    <row r="137" spans="1:10" s="80" customFormat="1" ht="24" customHeight="1" thickBot="1">
      <c r="A137" s="202"/>
      <c r="B137" s="202"/>
      <c r="C137" s="143" t="s">
        <v>54</v>
      </c>
      <c r="D137" s="194" t="s">
        <v>210</v>
      </c>
      <c r="E137" s="195"/>
      <c r="F137" s="150">
        <v>124</v>
      </c>
      <c r="G137" s="145"/>
      <c r="H137" s="146"/>
      <c r="I137" s="149">
        <v>126500</v>
      </c>
      <c r="J137" s="138"/>
    </row>
    <row r="138" spans="1:10" s="80" customFormat="1" ht="36" customHeight="1" thickBot="1">
      <c r="A138" s="202"/>
      <c r="B138" s="202"/>
      <c r="C138" s="143" t="s">
        <v>56</v>
      </c>
      <c r="D138" s="194" t="s">
        <v>211</v>
      </c>
      <c r="E138" s="195"/>
      <c r="F138" s="150">
        <v>125</v>
      </c>
      <c r="G138" s="145"/>
      <c r="H138" s="146"/>
      <c r="I138" s="149"/>
      <c r="J138" s="138"/>
    </row>
    <row r="139" spans="1:10" s="80" customFormat="1" ht="15.75" thickBot="1">
      <c r="A139" s="202"/>
      <c r="B139" s="202"/>
      <c r="C139" s="143" t="s">
        <v>58</v>
      </c>
      <c r="D139" s="194" t="s">
        <v>61</v>
      </c>
      <c r="E139" s="195"/>
      <c r="F139" s="150">
        <v>126</v>
      </c>
      <c r="G139" s="145">
        <f t="shared" si="4"/>
        <v>20000</v>
      </c>
      <c r="H139" s="146">
        <v>20000</v>
      </c>
      <c r="I139" s="149">
        <v>25000</v>
      </c>
      <c r="J139" s="138">
        <f>I139/H139*100</f>
        <v>125</v>
      </c>
    </row>
    <row r="140" spans="1:10" s="80" customFormat="1" ht="32.25" customHeight="1" thickBot="1">
      <c r="A140" s="202"/>
      <c r="B140" s="202"/>
      <c r="C140" s="143" t="s">
        <v>60</v>
      </c>
      <c r="D140" s="194" t="s">
        <v>212</v>
      </c>
      <c r="E140" s="195"/>
      <c r="F140" s="150">
        <v>127</v>
      </c>
      <c r="G140" s="145">
        <f t="shared" si="4"/>
        <v>210000</v>
      </c>
      <c r="H140" s="146">
        <v>210000</v>
      </c>
      <c r="I140" s="149">
        <v>235000</v>
      </c>
      <c r="J140" s="138">
        <f>I140/H140*100</f>
        <v>111.90476190476191</v>
      </c>
    </row>
    <row r="141" spans="1:10" s="80" customFormat="1" ht="39" customHeight="1" thickBot="1">
      <c r="A141" s="202"/>
      <c r="B141" s="202"/>
      <c r="C141" s="143" t="s">
        <v>98</v>
      </c>
      <c r="D141" s="194" t="s">
        <v>351</v>
      </c>
      <c r="E141" s="195"/>
      <c r="F141" s="150">
        <v>128</v>
      </c>
      <c r="G141" s="145">
        <f t="shared" si="4"/>
        <v>0</v>
      </c>
      <c r="H141" s="146">
        <f>H142-H145</f>
        <v>0</v>
      </c>
      <c r="I141" s="149">
        <f>I142-I145</f>
        <v>0</v>
      </c>
      <c r="J141" s="138"/>
    </row>
    <row r="142" spans="1:10" s="80" customFormat="1" ht="42.75" customHeight="1" thickBot="1">
      <c r="A142" s="202"/>
      <c r="B142" s="202"/>
      <c r="C142" s="200"/>
      <c r="D142" s="143" t="s">
        <v>99</v>
      </c>
      <c r="E142" s="147" t="s">
        <v>213</v>
      </c>
      <c r="F142" s="150">
        <v>129</v>
      </c>
      <c r="G142" s="145">
        <f t="shared" si="4"/>
        <v>130884</v>
      </c>
      <c r="H142" s="146">
        <v>130884</v>
      </c>
      <c r="I142" s="149"/>
      <c r="J142" s="138">
        <f>I142/H142*100</f>
        <v>0</v>
      </c>
    </row>
    <row r="143" spans="1:10" s="80" customFormat="1" ht="42.75" customHeight="1" thickBot="1">
      <c r="A143" s="202"/>
      <c r="B143" s="202"/>
      <c r="C143" s="202"/>
      <c r="D143" s="143" t="s">
        <v>305</v>
      </c>
      <c r="E143" s="147" t="s">
        <v>306</v>
      </c>
      <c r="F143" s="150">
        <v>130</v>
      </c>
      <c r="G143" s="145">
        <f t="shared" si="4"/>
        <v>0</v>
      </c>
      <c r="H143" s="146"/>
      <c r="I143" s="149"/>
      <c r="J143" s="138"/>
    </row>
    <row r="144" spans="1:10" s="80" customFormat="1" ht="42.75" customHeight="1" thickBot="1">
      <c r="A144" s="202"/>
      <c r="B144" s="202"/>
      <c r="C144" s="202"/>
      <c r="D144" s="143"/>
      <c r="E144" s="147" t="s">
        <v>307</v>
      </c>
      <c r="F144" s="150" t="s">
        <v>308</v>
      </c>
      <c r="G144" s="145">
        <f t="shared" si="4"/>
        <v>0</v>
      </c>
      <c r="H144" s="146"/>
      <c r="I144" s="149"/>
      <c r="J144" s="138"/>
    </row>
    <row r="145" spans="1:10" s="80" customFormat="1" ht="52.5" customHeight="1" thickBot="1">
      <c r="A145" s="202"/>
      <c r="B145" s="202"/>
      <c r="C145" s="202"/>
      <c r="D145" s="143" t="s">
        <v>101</v>
      </c>
      <c r="E145" s="147" t="s">
        <v>214</v>
      </c>
      <c r="F145" s="150">
        <v>131</v>
      </c>
      <c r="G145" s="145">
        <f t="shared" si="4"/>
        <v>130884</v>
      </c>
      <c r="H145" s="146">
        <v>130884</v>
      </c>
      <c r="I145" s="149"/>
      <c r="J145" s="138">
        <f>I145/H145*100</f>
        <v>0</v>
      </c>
    </row>
    <row r="146" spans="1:10" s="80" customFormat="1" ht="48.75" thickBot="1">
      <c r="A146" s="202"/>
      <c r="B146" s="202"/>
      <c r="C146" s="202"/>
      <c r="D146" s="143" t="s">
        <v>215</v>
      </c>
      <c r="E146" s="147" t="s">
        <v>352</v>
      </c>
      <c r="F146" s="150">
        <v>132</v>
      </c>
      <c r="G146" s="145">
        <f t="shared" si="4"/>
        <v>130884</v>
      </c>
      <c r="H146" s="146">
        <v>130884</v>
      </c>
      <c r="I146" s="149">
        <f>I147+I148+I149</f>
        <v>0</v>
      </c>
      <c r="J146" s="138">
        <f>I146/H146*100</f>
        <v>0</v>
      </c>
    </row>
    <row r="147" spans="1:10" s="80" customFormat="1" ht="24.75" thickBot="1">
      <c r="A147" s="202"/>
      <c r="B147" s="202"/>
      <c r="C147" s="202"/>
      <c r="D147" s="203"/>
      <c r="E147" s="147" t="s">
        <v>216</v>
      </c>
      <c r="F147" s="150">
        <v>133</v>
      </c>
      <c r="G147" s="145">
        <f t="shared" si="4"/>
        <v>0</v>
      </c>
      <c r="H147" s="146"/>
      <c r="I147" s="149"/>
      <c r="J147" s="138"/>
    </row>
    <row r="148" spans="1:10" s="80" customFormat="1" ht="36.75" thickBot="1">
      <c r="A148" s="202"/>
      <c r="B148" s="202"/>
      <c r="C148" s="202"/>
      <c r="D148" s="204"/>
      <c r="E148" s="147" t="s">
        <v>217</v>
      </c>
      <c r="F148" s="150">
        <v>134</v>
      </c>
      <c r="G148" s="145">
        <f t="shared" si="4"/>
        <v>130884</v>
      </c>
      <c r="H148" s="146">
        <v>130884</v>
      </c>
      <c r="I148" s="149"/>
      <c r="J148" s="138">
        <f>I148/H148*100</f>
        <v>0</v>
      </c>
    </row>
    <row r="149" spans="1:10" s="80" customFormat="1" ht="24.75" thickBot="1">
      <c r="A149" s="202"/>
      <c r="B149" s="201"/>
      <c r="C149" s="201"/>
      <c r="D149" s="205"/>
      <c r="E149" s="147" t="s">
        <v>218</v>
      </c>
      <c r="F149" s="150">
        <v>135</v>
      </c>
      <c r="G149" s="145">
        <f t="shared" si="4"/>
        <v>0</v>
      </c>
      <c r="H149" s="146"/>
      <c r="I149" s="149"/>
      <c r="J149" s="138"/>
    </row>
    <row r="150" spans="1:10" s="80" customFormat="1" ht="25.5" customHeight="1" thickBot="1">
      <c r="A150" s="202"/>
      <c r="B150" s="143">
        <v>2</v>
      </c>
      <c r="C150" s="143"/>
      <c r="D150" s="194" t="s">
        <v>353</v>
      </c>
      <c r="E150" s="195"/>
      <c r="F150" s="150">
        <v>136</v>
      </c>
      <c r="G150" s="145">
        <f t="shared" si="4"/>
        <v>2500</v>
      </c>
      <c r="H150" s="146">
        <f>H151+H154+H157</f>
        <v>2500</v>
      </c>
      <c r="I150" s="149">
        <f>I151+I154+I157</f>
        <v>2500</v>
      </c>
      <c r="J150" s="138">
        <f>I150/H150*100</f>
        <v>100</v>
      </c>
    </row>
    <row r="151" spans="1:10" s="80" customFormat="1" ht="30" customHeight="1" thickBot="1">
      <c r="A151" s="202"/>
      <c r="B151" s="200"/>
      <c r="C151" s="143" t="s">
        <v>48</v>
      </c>
      <c r="D151" s="194" t="s">
        <v>354</v>
      </c>
      <c r="E151" s="195"/>
      <c r="F151" s="150">
        <v>137</v>
      </c>
      <c r="G151" s="145"/>
      <c r="H151" s="146"/>
      <c r="I151" s="149"/>
      <c r="J151" s="138"/>
    </row>
    <row r="152" spans="1:10" s="80" customFormat="1" ht="24.75" thickBot="1">
      <c r="A152" s="202"/>
      <c r="B152" s="202"/>
      <c r="C152" s="200"/>
      <c r="D152" s="143" t="s">
        <v>82</v>
      </c>
      <c r="E152" s="147" t="s">
        <v>219</v>
      </c>
      <c r="F152" s="150">
        <v>138</v>
      </c>
      <c r="G152" s="145">
        <f t="shared" si="4"/>
        <v>0</v>
      </c>
      <c r="H152" s="146"/>
      <c r="I152" s="149"/>
      <c r="J152" s="138"/>
    </row>
    <row r="153" spans="1:10" s="80" customFormat="1" ht="36.75" thickBot="1">
      <c r="A153" s="202"/>
      <c r="B153" s="202"/>
      <c r="C153" s="201"/>
      <c r="D153" s="143" t="s">
        <v>84</v>
      </c>
      <c r="E153" s="147" t="s">
        <v>220</v>
      </c>
      <c r="F153" s="150">
        <v>139</v>
      </c>
      <c r="G153" s="145">
        <f t="shared" si="4"/>
        <v>0</v>
      </c>
      <c r="H153" s="146"/>
      <c r="I153" s="149"/>
      <c r="J153" s="138"/>
    </row>
    <row r="154" spans="1:10" s="80" customFormat="1" ht="24.75" customHeight="1" thickBot="1">
      <c r="A154" s="202"/>
      <c r="B154" s="202"/>
      <c r="C154" s="143" t="s">
        <v>54</v>
      </c>
      <c r="D154" s="194" t="s">
        <v>355</v>
      </c>
      <c r="E154" s="195"/>
      <c r="F154" s="150">
        <v>140</v>
      </c>
      <c r="G154" s="145">
        <v>2500</v>
      </c>
      <c r="H154" s="146">
        <v>2500</v>
      </c>
      <c r="I154" s="149">
        <v>2500</v>
      </c>
      <c r="J154" s="138">
        <f>I154/H154*100</f>
        <v>100</v>
      </c>
    </row>
    <row r="155" spans="1:10" s="80" customFormat="1" ht="27.75" customHeight="1" thickBot="1">
      <c r="A155" s="202"/>
      <c r="B155" s="202"/>
      <c r="C155" s="200"/>
      <c r="D155" s="143" t="s">
        <v>120</v>
      </c>
      <c r="E155" s="147" t="s">
        <v>219</v>
      </c>
      <c r="F155" s="150">
        <v>141</v>
      </c>
      <c r="G155" s="145"/>
      <c r="H155" s="146"/>
      <c r="I155" s="149"/>
      <c r="J155" s="138"/>
    </row>
    <row r="156" spans="1:10" s="80" customFormat="1" ht="47.25" customHeight="1" thickBot="1">
      <c r="A156" s="202"/>
      <c r="B156" s="202"/>
      <c r="C156" s="201"/>
      <c r="D156" s="143" t="s">
        <v>122</v>
      </c>
      <c r="E156" s="147" t="s">
        <v>220</v>
      </c>
      <c r="F156" s="150">
        <v>142</v>
      </c>
      <c r="G156" s="145">
        <f t="shared" si="4"/>
        <v>0</v>
      </c>
      <c r="H156" s="146"/>
      <c r="I156" s="149"/>
      <c r="J156" s="138"/>
    </row>
    <row r="157" spans="1:10" s="80" customFormat="1" ht="24" customHeight="1" thickBot="1">
      <c r="A157" s="202"/>
      <c r="B157" s="201"/>
      <c r="C157" s="143" t="s">
        <v>56</v>
      </c>
      <c r="D157" s="194" t="s">
        <v>221</v>
      </c>
      <c r="E157" s="195"/>
      <c r="F157" s="150">
        <v>143</v>
      </c>
      <c r="G157" s="145">
        <f t="shared" si="4"/>
        <v>0</v>
      </c>
      <c r="H157" s="146"/>
      <c r="I157" s="149"/>
      <c r="J157" s="138"/>
    </row>
    <row r="158" spans="1:10" s="80" customFormat="1" ht="24" customHeight="1" thickBot="1">
      <c r="A158" s="201"/>
      <c r="B158" s="143">
        <v>3</v>
      </c>
      <c r="C158" s="143"/>
      <c r="D158" s="194" t="s">
        <v>34</v>
      </c>
      <c r="E158" s="195"/>
      <c r="F158" s="150">
        <v>144</v>
      </c>
      <c r="G158" s="145">
        <f t="shared" si="4"/>
        <v>0</v>
      </c>
      <c r="H158" s="146"/>
      <c r="I158" s="149"/>
      <c r="J158" s="138"/>
    </row>
    <row r="159" spans="1:10" s="80" customFormat="1" ht="27.75" customHeight="1" thickBot="1">
      <c r="A159" s="143" t="s">
        <v>35</v>
      </c>
      <c r="B159" s="143"/>
      <c r="C159" s="143"/>
      <c r="D159" s="194" t="s">
        <v>356</v>
      </c>
      <c r="E159" s="196"/>
      <c r="F159" s="150">
        <v>145</v>
      </c>
      <c r="G159" s="145">
        <f t="shared" si="4"/>
        <v>-371000</v>
      </c>
      <c r="H159" s="146">
        <f>H14-H42</f>
        <v>-371000</v>
      </c>
      <c r="I159" s="149">
        <f>I14-I42</f>
        <v>21904</v>
      </c>
      <c r="J159" s="138">
        <f>I159/H159*100</f>
        <v>-5.904043126684636</v>
      </c>
    </row>
    <row r="160" spans="1:10" s="80" customFormat="1" ht="27.75" customHeight="1" thickBot="1">
      <c r="A160" s="143"/>
      <c r="B160" s="143"/>
      <c r="C160" s="143"/>
      <c r="D160" s="159"/>
      <c r="E160" s="160" t="s">
        <v>309</v>
      </c>
      <c r="F160" s="161">
        <v>146</v>
      </c>
      <c r="G160" s="145">
        <f t="shared" si="4"/>
        <v>0</v>
      </c>
      <c r="H160" s="146"/>
      <c r="I160" s="149"/>
      <c r="J160" s="138"/>
    </row>
    <row r="161" spans="1:10" s="80" customFormat="1" ht="24.75" thickBot="1">
      <c r="A161" s="143"/>
      <c r="B161" s="143"/>
      <c r="C161" s="143"/>
      <c r="D161" s="147"/>
      <c r="E161" s="162" t="s">
        <v>222</v>
      </c>
      <c r="F161" s="150">
        <v>147</v>
      </c>
      <c r="G161" s="145">
        <f t="shared" si="4"/>
        <v>13000</v>
      </c>
      <c r="H161" s="146">
        <v>13000</v>
      </c>
      <c r="I161" s="149">
        <v>10000</v>
      </c>
      <c r="J161" s="138">
        <f>I161/H161*100</f>
        <v>76.92307692307693</v>
      </c>
    </row>
    <row r="162" spans="1:10" s="80" customFormat="1" ht="15.75" thickBot="1">
      <c r="A162" s="143" t="s">
        <v>37</v>
      </c>
      <c r="B162" s="143"/>
      <c r="C162" s="143"/>
      <c r="D162" s="194" t="s">
        <v>38</v>
      </c>
      <c r="E162" s="195"/>
      <c r="F162" s="161">
        <v>148</v>
      </c>
      <c r="G162" s="145">
        <f t="shared" si="4"/>
        <v>0</v>
      </c>
      <c r="H162" s="146"/>
      <c r="I162" s="149">
        <f>(I159+I161)*16%</f>
        <v>5104.64</v>
      </c>
      <c r="J162" s="138"/>
    </row>
    <row r="163" spans="1:10" s="80" customFormat="1" ht="19.5" customHeight="1" thickBot="1">
      <c r="A163" s="143" t="s">
        <v>39</v>
      </c>
      <c r="B163" s="143"/>
      <c r="C163" s="143"/>
      <c r="D163" s="194" t="s">
        <v>68</v>
      </c>
      <c r="E163" s="195"/>
      <c r="F163" s="150">
        <v>149</v>
      </c>
      <c r="G163" s="145">
        <f t="shared" si="4"/>
        <v>0</v>
      </c>
      <c r="H163" s="146"/>
      <c r="I163" s="149"/>
      <c r="J163" s="138"/>
    </row>
    <row r="164" spans="1:10" s="80" customFormat="1" ht="19.5" customHeight="1" thickBot="1">
      <c r="A164" s="163"/>
      <c r="B164" s="143">
        <v>1</v>
      </c>
      <c r="C164" s="143"/>
      <c r="D164" s="197" t="s">
        <v>291</v>
      </c>
      <c r="E164" s="199"/>
      <c r="F164" s="161">
        <v>150</v>
      </c>
      <c r="G164" s="145">
        <f t="shared" si="4"/>
        <v>561000</v>
      </c>
      <c r="H164" s="146">
        <f>H100</f>
        <v>561000</v>
      </c>
      <c r="I164" s="149">
        <f>I100</f>
        <v>562000</v>
      </c>
      <c r="J164" s="138">
        <f aca="true" t="shared" si="5" ref="J164:J170">I164/H164*100</f>
        <v>100.17825311942958</v>
      </c>
    </row>
    <row r="165" spans="1:10" s="80" customFormat="1" ht="19.5" customHeight="1" thickBot="1">
      <c r="A165" s="163"/>
      <c r="B165" s="143">
        <v>2</v>
      </c>
      <c r="C165" s="143"/>
      <c r="D165" s="197" t="s">
        <v>310</v>
      </c>
      <c r="E165" s="199"/>
      <c r="F165" s="150">
        <v>151</v>
      </c>
      <c r="G165" s="145">
        <f t="shared" si="4"/>
        <v>527000</v>
      </c>
      <c r="H165" s="146">
        <f>H101</f>
        <v>527000</v>
      </c>
      <c r="I165" s="149">
        <f>I101</f>
        <v>527000</v>
      </c>
      <c r="J165" s="138">
        <f t="shared" si="5"/>
        <v>100</v>
      </c>
    </row>
    <row r="166" spans="1:10" s="80" customFormat="1" ht="36" customHeight="1" thickBot="1">
      <c r="A166" s="200"/>
      <c r="B166" s="143">
        <v>3</v>
      </c>
      <c r="C166" s="143"/>
      <c r="D166" s="194" t="s">
        <v>69</v>
      </c>
      <c r="E166" s="195"/>
      <c r="F166" s="161">
        <v>152</v>
      </c>
      <c r="G166" s="145">
        <f t="shared" si="4"/>
        <v>17</v>
      </c>
      <c r="H166" s="146">
        <v>17</v>
      </c>
      <c r="I166" s="149">
        <v>17</v>
      </c>
      <c r="J166" s="138">
        <f t="shared" si="5"/>
        <v>100</v>
      </c>
    </row>
    <row r="167" spans="1:10" s="80" customFormat="1" ht="15.75" thickBot="1">
      <c r="A167" s="202"/>
      <c r="B167" s="143">
        <v>4</v>
      </c>
      <c r="C167" s="143"/>
      <c r="D167" s="194" t="s">
        <v>223</v>
      </c>
      <c r="E167" s="195"/>
      <c r="F167" s="150">
        <v>153</v>
      </c>
      <c r="G167" s="145">
        <f t="shared" si="4"/>
        <v>17</v>
      </c>
      <c r="H167" s="146">
        <v>17</v>
      </c>
      <c r="I167" s="149">
        <v>17</v>
      </c>
      <c r="J167" s="138">
        <f t="shared" si="5"/>
        <v>100</v>
      </c>
    </row>
    <row r="168" spans="1:10" s="80" customFormat="1" ht="51" customHeight="1" thickBot="1">
      <c r="A168" s="202"/>
      <c r="B168" s="143">
        <v>5</v>
      </c>
      <c r="C168" s="143" t="s">
        <v>48</v>
      </c>
      <c r="D168" s="194" t="s">
        <v>312</v>
      </c>
      <c r="E168" s="195"/>
      <c r="F168" s="161">
        <v>154</v>
      </c>
      <c r="G168" s="145">
        <f t="shared" si="4"/>
        <v>2583.3333333333335</v>
      </c>
      <c r="H168" s="146">
        <f>H165/H167/12</f>
        <v>2583.3333333333335</v>
      </c>
      <c r="I168" s="149">
        <f>I165/I167/12</f>
        <v>2583.3333333333335</v>
      </c>
      <c r="J168" s="138">
        <f t="shared" si="5"/>
        <v>100</v>
      </c>
    </row>
    <row r="169" spans="1:10" s="80" customFormat="1" ht="45.75" customHeight="1" thickBot="1">
      <c r="A169" s="202"/>
      <c r="B169" s="163"/>
      <c r="C169" s="143" t="s">
        <v>54</v>
      </c>
      <c r="D169" s="194" t="s">
        <v>313</v>
      </c>
      <c r="E169" s="195"/>
      <c r="F169" s="150">
        <v>155</v>
      </c>
      <c r="G169" s="145">
        <f t="shared" si="4"/>
        <v>2750</v>
      </c>
      <c r="H169" s="146">
        <f>H164/H167/12</f>
        <v>2750</v>
      </c>
      <c r="I169" s="149">
        <f>I164/I167/12</f>
        <v>2754.9019607843134</v>
      </c>
      <c r="J169" s="138">
        <f t="shared" si="5"/>
        <v>100.17825311942958</v>
      </c>
    </row>
    <row r="170" spans="1:10" s="80" customFormat="1" ht="42" customHeight="1" thickBot="1">
      <c r="A170" s="202"/>
      <c r="B170" s="143">
        <v>6</v>
      </c>
      <c r="C170" s="143" t="s">
        <v>48</v>
      </c>
      <c r="D170" s="194" t="s">
        <v>316</v>
      </c>
      <c r="E170" s="195"/>
      <c r="F170" s="161">
        <v>156</v>
      </c>
      <c r="G170" s="145">
        <f t="shared" si="4"/>
        <v>76205.88235294117</v>
      </c>
      <c r="H170" s="146">
        <f>H15/H167</f>
        <v>76205.88235294117</v>
      </c>
      <c r="I170" s="149">
        <f>I15/I167</f>
        <v>108707.5294117647</v>
      </c>
      <c r="J170" s="138">
        <f t="shared" si="5"/>
        <v>142.6497877267464</v>
      </c>
    </row>
    <row r="171" spans="1:10" s="80" customFormat="1" ht="37.5" customHeight="1" thickBot="1">
      <c r="A171" s="202"/>
      <c r="B171" s="202"/>
      <c r="C171" s="143" t="s">
        <v>315</v>
      </c>
      <c r="D171" s="194" t="s">
        <v>314</v>
      </c>
      <c r="E171" s="195"/>
      <c r="F171" s="150">
        <v>157</v>
      </c>
      <c r="G171" s="145"/>
      <c r="H171" s="146"/>
      <c r="I171" s="149"/>
      <c r="J171" s="138"/>
    </row>
    <row r="172" spans="1:10" s="80" customFormat="1" ht="29.25" customHeight="1" thickBot="1">
      <c r="A172" s="202"/>
      <c r="B172" s="202"/>
      <c r="C172" s="143" t="s">
        <v>224</v>
      </c>
      <c r="D172" s="194" t="s">
        <v>225</v>
      </c>
      <c r="E172" s="195"/>
      <c r="F172" s="161">
        <v>158</v>
      </c>
      <c r="G172" s="145"/>
      <c r="H172" s="146"/>
      <c r="I172" s="149"/>
      <c r="J172" s="138"/>
    </row>
    <row r="173" spans="1:10" s="80" customFormat="1" ht="30" customHeight="1" thickBot="1">
      <c r="A173" s="202"/>
      <c r="B173" s="202"/>
      <c r="C173" s="200"/>
      <c r="D173" s="203"/>
      <c r="E173" s="147" t="s">
        <v>320</v>
      </c>
      <c r="F173" s="150">
        <v>159</v>
      </c>
      <c r="G173" s="145"/>
      <c r="H173" s="146"/>
      <c r="I173" s="149"/>
      <c r="J173" s="138"/>
    </row>
    <row r="174" spans="1:10" s="80" customFormat="1" ht="19.5" customHeight="1" thickBot="1">
      <c r="A174" s="202"/>
      <c r="B174" s="202"/>
      <c r="C174" s="202"/>
      <c r="D174" s="204"/>
      <c r="E174" s="147" t="s">
        <v>319</v>
      </c>
      <c r="F174" s="161">
        <v>160</v>
      </c>
      <c r="G174" s="145"/>
      <c r="H174" s="146"/>
      <c r="I174" s="149"/>
      <c r="J174" s="138"/>
    </row>
    <row r="175" spans="1:10" s="80" customFormat="1" ht="15.75" thickBot="1">
      <c r="A175" s="202"/>
      <c r="B175" s="202"/>
      <c r="C175" s="202"/>
      <c r="D175" s="204"/>
      <c r="E175" s="147" t="s">
        <v>317</v>
      </c>
      <c r="F175" s="161">
        <v>161</v>
      </c>
      <c r="G175" s="145"/>
      <c r="H175" s="146"/>
      <c r="I175" s="164"/>
      <c r="J175" s="138"/>
    </row>
    <row r="176" spans="1:10" s="80" customFormat="1" ht="31.5" customHeight="1" thickBot="1">
      <c r="A176" s="201"/>
      <c r="B176" s="201"/>
      <c r="C176" s="201"/>
      <c r="D176" s="205"/>
      <c r="E176" s="147" t="s">
        <v>318</v>
      </c>
      <c r="F176" s="150">
        <v>162</v>
      </c>
      <c r="G176" s="145"/>
      <c r="H176" s="153"/>
      <c r="I176" s="114"/>
      <c r="J176" s="138"/>
    </row>
    <row r="177" spans="1:10" s="80" customFormat="1" ht="31.5" customHeight="1" thickBot="1">
      <c r="A177" s="165"/>
      <c r="B177" s="139">
        <v>7</v>
      </c>
      <c r="C177" s="139"/>
      <c r="D177" s="166" t="s">
        <v>327</v>
      </c>
      <c r="E177" s="167"/>
      <c r="F177" s="161">
        <v>163</v>
      </c>
      <c r="G177" s="145"/>
      <c r="H177" s="153"/>
      <c r="I177" s="114"/>
      <c r="J177" s="138"/>
    </row>
    <row r="178" spans="1:10" s="80" customFormat="1" ht="15.75" thickBot="1">
      <c r="A178" s="163"/>
      <c r="B178" s="143">
        <v>8</v>
      </c>
      <c r="C178" s="143"/>
      <c r="D178" s="197" t="s">
        <v>321</v>
      </c>
      <c r="E178" s="199"/>
      <c r="F178" s="150">
        <v>164</v>
      </c>
      <c r="G178" s="145">
        <f t="shared" si="4"/>
        <v>360000</v>
      </c>
      <c r="H178" s="146">
        <v>360000</v>
      </c>
      <c r="I178" s="168">
        <v>350000</v>
      </c>
      <c r="J178" s="138">
        <f>I178/H178*100</f>
        <v>97.22222222222221</v>
      </c>
    </row>
    <row r="179" spans="1:10" s="80" customFormat="1" ht="15.75" thickBot="1">
      <c r="A179" s="163"/>
      <c r="B179" s="143"/>
      <c r="C179" s="143"/>
      <c r="D179" s="197" t="s">
        <v>323</v>
      </c>
      <c r="E179" s="199"/>
      <c r="F179" s="161">
        <v>165</v>
      </c>
      <c r="G179" s="145">
        <f t="shared" si="4"/>
        <v>360000</v>
      </c>
      <c r="H179" s="146">
        <v>360000</v>
      </c>
      <c r="I179" s="149">
        <v>350000</v>
      </c>
      <c r="J179" s="138">
        <f>I179/H179*100</f>
        <v>97.22222222222221</v>
      </c>
    </row>
    <row r="180" spans="1:10" s="80" customFormat="1" ht="25.5" customHeight="1" thickBot="1">
      <c r="A180" s="163"/>
      <c r="B180" s="143"/>
      <c r="C180" s="143"/>
      <c r="D180" s="197" t="s">
        <v>322</v>
      </c>
      <c r="E180" s="199"/>
      <c r="F180" s="161">
        <v>166</v>
      </c>
      <c r="G180" s="145"/>
      <c r="H180" s="146"/>
      <c r="I180" s="149"/>
      <c r="J180" s="138"/>
    </row>
    <row r="181" spans="1:10" s="80" customFormat="1" ht="15.75" thickBot="1">
      <c r="A181" s="163"/>
      <c r="B181" s="143"/>
      <c r="C181" s="143"/>
      <c r="D181" s="197" t="s">
        <v>324</v>
      </c>
      <c r="E181" s="199"/>
      <c r="F181" s="150">
        <v>167</v>
      </c>
      <c r="G181" s="145"/>
      <c r="H181" s="146"/>
      <c r="I181" s="149"/>
      <c r="J181" s="138"/>
    </row>
    <row r="182" spans="1:10" s="80" customFormat="1" ht="15.75" thickBot="1">
      <c r="A182" s="163"/>
      <c r="B182" s="143"/>
      <c r="C182" s="143"/>
      <c r="D182" s="197" t="s">
        <v>325</v>
      </c>
      <c r="E182" s="199"/>
      <c r="F182" s="161">
        <v>168</v>
      </c>
      <c r="G182" s="145"/>
      <c r="H182" s="146"/>
      <c r="I182" s="149"/>
      <c r="J182" s="138"/>
    </row>
    <row r="183" spans="1:10" s="80" customFormat="1" ht="15.75" thickBot="1">
      <c r="A183" s="163"/>
      <c r="B183" s="143"/>
      <c r="C183" s="143"/>
      <c r="D183" s="197" t="s">
        <v>326</v>
      </c>
      <c r="E183" s="199"/>
      <c r="F183" s="150">
        <v>169</v>
      </c>
      <c r="G183" s="169"/>
      <c r="H183" s="146"/>
      <c r="I183" s="149"/>
      <c r="J183" s="138"/>
    </row>
    <row r="184" spans="6:8" s="80" customFormat="1" ht="15.75" thickBot="1">
      <c r="F184" s="161"/>
      <c r="H184" s="103"/>
    </row>
    <row r="185" spans="3:11" s="80" customFormat="1" ht="15.75" customHeight="1">
      <c r="C185" s="116" t="s">
        <v>241</v>
      </c>
      <c r="D185" s="116"/>
      <c r="E185" s="116"/>
      <c r="F185" s="116"/>
      <c r="G185" s="116"/>
      <c r="H185" s="116" t="s">
        <v>239</v>
      </c>
      <c r="J185" s="116"/>
      <c r="K185" s="117"/>
    </row>
    <row r="186" spans="3:11" s="80" customFormat="1" ht="15">
      <c r="C186" s="116" t="s">
        <v>286</v>
      </c>
      <c r="D186" s="116"/>
      <c r="E186" s="116"/>
      <c r="F186" s="116"/>
      <c r="G186" s="116"/>
      <c r="H186" s="116" t="s">
        <v>240</v>
      </c>
      <c r="J186" s="116"/>
      <c r="K186" s="117"/>
    </row>
    <row r="187" spans="3:11" s="80" customFormat="1" ht="15">
      <c r="C187" s="116"/>
      <c r="D187" s="116"/>
      <c r="E187" s="116"/>
      <c r="F187" s="116"/>
      <c r="G187" s="116"/>
      <c r="H187" s="116" t="s">
        <v>285</v>
      </c>
      <c r="J187" s="116"/>
      <c r="K187" s="117"/>
    </row>
  </sheetData>
  <sheetProtection/>
  <mergeCells count="148">
    <mergeCell ref="C152:C153"/>
    <mergeCell ref="D139:E139"/>
    <mergeCell ref="C142:C149"/>
    <mergeCell ref="D147:D149"/>
    <mergeCell ref="D150:E150"/>
    <mergeCell ref="D115:E115"/>
    <mergeCell ref="D116:E116"/>
    <mergeCell ref="D106:E106"/>
    <mergeCell ref="D103:E103"/>
    <mergeCell ref="D104:E104"/>
    <mergeCell ref="D111:E111"/>
    <mergeCell ref="D112:E112"/>
    <mergeCell ref="C44:E44"/>
    <mergeCell ref="C106:C112"/>
    <mergeCell ref="D113:E113"/>
    <mergeCell ref="D114:E114"/>
    <mergeCell ref="D51:E51"/>
    <mergeCell ref="C56:C57"/>
    <mergeCell ref="A166:A176"/>
    <mergeCell ref="B171:B176"/>
    <mergeCell ref="C173:C176"/>
    <mergeCell ref="D173:D176"/>
    <mergeCell ref="D171:E171"/>
    <mergeCell ref="D117:E117"/>
    <mergeCell ref="D120:E120"/>
    <mergeCell ref="C133:E133"/>
    <mergeCell ref="D135:E135"/>
    <mergeCell ref="D129:E129"/>
    <mergeCell ref="D130:E130"/>
    <mergeCell ref="D131:E131"/>
    <mergeCell ref="C127:C132"/>
    <mergeCell ref="D132:E132"/>
    <mergeCell ref="D134:E134"/>
    <mergeCell ref="C118:C125"/>
    <mergeCell ref="A43:A158"/>
    <mergeCell ref="D154:E154"/>
    <mergeCell ref="C155:C156"/>
    <mergeCell ref="C114:C116"/>
    <mergeCell ref="D102:E102"/>
    <mergeCell ref="D118:E118"/>
    <mergeCell ref="D121:E121"/>
    <mergeCell ref="D128:E128"/>
    <mergeCell ref="B151:B157"/>
    <mergeCell ref="D59:E59"/>
    <mergeCell ref="G10:H10"/>
    <mergeCell ref="G11:H11"/>
    <mergeCell ref="D109:E109"/>
    <mergeCell ref="D110:E110"/>
    <mergeCell ref="D16:E16"/>
    <mergeCell ref="F10:F12"/>
    <mergeCell ref="D25:E25"/>
    <mergeCell ref="C99:E99"/>
    <mergeCell ref="C103:C104"/>
    <mergeCell ref="D107:D108"/>
    <mergeCell ref="B13:C13"/>
    <mergeCell ref="D13:E13"/>
    <mergeCell ref="D14:E14"/>
    <mergeCell ref="D94:E94"/>
    <mergeCell ref="D97:E97"/>
    <mergeCell ref="D98:E98"/>
    <mergeCell ref="D96:E96"/>
    <mergeCell ref="D15:E15"/>
    <mergeCell ref="C28:C34"/>
    <mergeCell ref="D35:E35"/>
    <mergeCell ref="B36:B40"/>
    <mergeCell ref="D36:E36"/>
    <mergeCell ref="D26:E26"/>
    <mergeCell ref="D101:E101"/>
    <mergeCell ref="D80:E80"/>
    <mergeCell ref="D77:E77"/>
    <mergeCell ref="D105:E105"/>
    <mergeCell ref="D75:E75"/>
    <mergeCell ref="D76:E76"/>
    <mergeCell ref="A15:A41"/>
    <mergeCell ref="B16:B34"/>
    <mergeCell ref="C17:C20"/>
    <mergeCell ref="D21:E21"/>
    <mergeCell ref="D22:E22"/>
    <mergeCell ref="C23:C24"/>
    <mergeCell ref="D100:E100"/>
    <mergeCell ref="D180:E180"/>
    <mergeCell ref="D181:E181"/>
    <mergeCell ref="C64:C69"/>
    <mergeCell ref="D67:D69"/>
    <mergeCell ref="D70:E70"/>
    <mergeCell ref="C71:C74"/>
    <mergeCell ref="D119:E119"/>
    <mergeCell ref="D78:E78"/>
    <mergeCell ref="D79:E79"/>
    <mergeCell ref="D183:E183"/>
    <mergeCell ref="D182:E182"/>
    <mergeCell ref="D122:E122"/>
    <mergeCell ref="D123:E123"/>
    <mergeCell ref="D164:E164"/>
    <mergeCell ref="D165:E165"/>
    <mergeCell ref="D178:E178"/>
    <mergeCell ref="D136:E136"/>
    <mergeCell ref="D167:E167"/>
    <mergeCell ref="D168:E168"/>
    <mergeCell ref="D27:E27"/>
    <mergeCell ref="D37:E37"/>
    <mergeCell ref="D91:E91"/>
    <mergeCell ref="D81:E81"/>
    <mergeCell ref="D82:E82"/>
    <mergeCell ref="C77:C79"/>
    <mergeCell ref="C83:C90"/>
    <mergeCell ref="D38:E38"/>
    <mergeCell ref="D39:E39"/>
    <mergeCell ref="D63:E63"/>
    <mergeCell ref="D40:E40"/>
    <mergeCell ref="D41:E41"/>
    <mergeCell ref="C43:E43"/>
    <mergeCell ref="D52:E52"/>
    <mergeCell ref="D45:E45"/>
    <mergeCell ref="D46:E46"/>
    <mergeCell ref="C48:C49"/>
    <mergeCell ref="D50:E50"/>
    <mergeCell ref="B42:E42"/>
    <mergeCell ref="B44:B149"/>
    <mergeCell ref="D179:E179"/>
    <mergeCell ref="D140:E140"/>
    <mergeCell ref="D141:E141"/>
    <mergeCell ref="D172:E172"/>
    <mergeCell ref="D162:E162"/>
    <mergeCell ref="D166:E166"/>
    <mergeCell ref="D157:E157"/>
    <mergeCell ref="D158:E158"/>
    <mergeCell ref="D151:E151"/>
    <mergeCell ref="D55:E55"/>
    <mergeCell ref="D47:E47"/>
    <mergeCell ref="D53:E53"/>
    <mergeCell ref="D54:E54"/>
    <mergeCell ref="D93:E93"/>
    <mergeCell ref="D95:E95"/>
    <mergeCell ref="C92:E92"/>
    <mergeCell ref="D58:E58"/>
    <mergeCell ref="D60:E60"/>
    <mergeCell ref="D61:E61"/>
    <mergeCell ref="D137:E137"/>
    <mergeCell ref="D138:E138"/>
    <mergeCell ref="D169:E169"/>
    <mergeCell ref="D170:E170"/>
    <mergeCell ref="D124:E124"/>
    <mergeCell ref="D125:E125"/>
    <mergeCell ref="D126:E126"/>
    <mergeCell ref="D127:E127"/>
    <mergeCell ref="D159:E159"/>
    <mergeCell ref="D163:E163"/>
  </mergeCells>
  <printOptions/>
  <pageMargins left="0.43" right="0.45" top="0.75" bottom="0.5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2.421875" style="0" bestFit="1" customWidth="1"/>
    <col min="2" max="2" width="2.00390625" style="0" bestFit="1" customWidth="1"/>
    <col min="3" max="3" width="3.57421875" style="0" bestFit="1" customWidth="1"/>
    <col min="4" max="4" width="9.00390625" style="0" bestFit="1" customWidth="1"/>
    <col min="5" max="5" width="27.00390625" style="0" customWidth="1"/>
    <col min="6" max="6" width="5.7109375" style="0" bestFit="1" customWidth="1"/>
  </cols>
  <sheetData>
    <row r="1" spans="1:256" ht="15.75">
      <c r="A1" s="45" t="s">
        <v>404</v>
      </c>
      <c r="C1" s="84"/>
      <c r="J1" s="84"/>
      <c r="K1" s="84"/>
      <c r="L1" s="84"/>
      <c r="M1" s="84"/>
      <c r="N1" s="84"/>
      <c r="O1" s="84"/>
      <c r="P1" s="84"/>
      <c r="Q1" s="84" t="s">
        <v>279</v>
      </c>
      <c r="R1" s="84"/>
      <c r="S1" s="84"/>
      <c r="T1" s="84"/>
      <c r="U1" s="84" t="s">
        <v>279</v>
      </c>
      <c r="V1" s="84"/>
      <c r="W1" s="84"/>
      <c r="X1" s="84"/>
      <c r="Y1" s="84" t="s">
        <v>279</v>
      </c>
      <c r="Z1" s="84"/>
      <c r="AA1" s="84"/>
      <c r="AB1" s="84"/>
      <c r="AC1" s="84" t="s">
        <v>279</v>
      </c>
      <c r="AD1" s="84"/>
      <c r="AE1" s="84"/>
      <c r="AF1" s="84"/>
      <c r="AG1" s="84" t="s">
        <v>279</v>
      </c>
      <c r="AH1" s="84"/>
      <c r="AI1" s="84"/>
      <c r="AJ1" s="84"/>
      <c r="AK1" s="84" t="s">
        <v>279</v>
      </c>
      <c r="AL1" s="84"/>
      <c r="AM1" s="84"/>
      <c r="AN1" s="84"/>
      <c r="AO1" s="84" t="s">
        <v>279</v>
      </c>
      <c r="AP1" s="84"/>
      <c r="AQ1" s="84"/>
      <c r="AR1" s="84"/>
      <c r="AS1" s="84" t="s">
        <v>279</v>
      </c>
      <c r="AT1" s="84"/>
      <c r="AU1" s="84"/>
      <c r="AV1" s="84"/>
      <c r="AW1" s="84" t="s">
        <v>279</v>
      </c>
      <c r="AX1" s="84"/>
      <c r="AY1" s="84"/>
      <c r="AZ1" s="84"/>
      <c r="BA1" s="84" t="s">
        <v>279</v>
      </c>
      <c r="BB1" s="84"/>
      <c r="BC1" s="84"/>
      <c r="BD1" s="84"/>
      <c r="BE1" s="84" t="s">
        <v>279</v>
      </c>
      <c r="BF1" s="84"/>
      <c r="BG1" s="84"/>
      <c r="BH1" s="84"/>
      <c r="BI1" s="84" t="s">
        <v>279</v>
      </c>
      <c r="BJ1" s="84"/>
      <c r="BK1" s="84"/>
      <c r="BL1" s="84"/>
      <c r="BM1" s="84" t="s">
        <v>279</v>
      </c>
      <c r="BN1" s="84"/>
      <c r="BO1" s="84"/>
      <c r="BP1" s="84"/>
      <c r="BQ1" s="84" t="s">
        <v>279</v>
      </c>
      <c r="BR1" s="84"/>
      <c r="BS1" s="84"/>
      <c r="BT1" s="84"/>
      <c r="BU1" s="84" t="s">
        <v>279</v>
      </c>
      <c r="BV1" s="84"/>
      <c r="BW1" s="84"/>
      <c r="BX1" s="84"/>
      <c r="BY1" s="84" t="s">
        <v>279</v>
      </c>
      <c r="BZ1" s="84"/>
      <c r="CA1" s="84"/>
      <c r="CB1" s="84"/>
      <c r="CC1" s="84" t="s">
        <v>279</v>
      </c>
      <c r="CD1" s="84"/>
      <c r="CE1" s="84"/>
      <c r="CF1" s="84"/>
      <c r="CG1" s="84" t="s">
        <v>279</v>
      </c>
      <c r="CH1" s="84"/>
      <c r="CI1" s="84"/>
      <c r="CJ1" s="84"/>
      <c r="CK1" s="84" t="s">
        <v>279</v>
      </c>
      <c r="CL1" s="84"/>
      <c r="CM1" s="84"/>
      <c r="CN1" s="84"/>
      <c r="CO1" s="84" t="s">
        <v>279</v>
      </c>
      <c r="CP1" s="84"/>
      <c r="CQ1" s="84"/>
      <c r="CR1" s="84"/>
      <c r="CS1" s="84" t="s">
        <v>279</v>
      </c>
      <c r="CT1" s="84"/>
      <c r="CU1" s="84"/>
      <c r="CV1" s="84"/>
      <c r="CW1" s="84" t="s">
        <v>279</v>
      </c>
      <c r="CX1" s="84"/>
      <c r="CY1" s="84"/>
      <c r="CZ1" s="84"/>
      <c r="DA1" s="84" t="s">
        <v>279</v>
      </c>
      <c r="DB1" s="84"/>
      <c r="DC1" s="84"/>
      <c r="DD1" s="84"/>
      <c r="DE1" s="84" t="s">
        <v>279</v>
      </c>
      <c r="DF1" s="84"/>
      <c r="DG1" s="84"/>
      <c r="DH1" s="84"/>
      <c r="DI1" s="84" t="s">
        <v>279</v>
      </c>
      <c r="DJ1" s="84"/>
      <c r="DK1" s="84"/>
      <c r="DL1" s="84"/>
      <c r="DM1" s="84" t="s">
        <v>279</v>
      </c>
      <c r="DN1" s="84"/>
      <c r="DO1" s="84"/>
      <c r="DP1" s="84"/>
      <c r="DQ1" s="84" t="s">
        <v>279</v>
      </c>
      <c r="DR1" s="84"/>
      <c r="DS1" s="84"/>
      <c r="DT1" s="84"/>
      <c r="DU1" s="84" t="s">
        <v>279</v>
      </c>
      <c r="DV1" s="84"/>
      <c r="DW1" s="84"/>
      <c r="DX1" s="84"/>
      <c r="DY1" s="84" t="s">
        <v>279</v>
      </c>
      <c r="DZ1" s="84"/>
      <c r="EA1" s="84"/>
      <c r="EB1" s="84"/>
      <c r="EC1" s="84" t="s">
        <v>279</v>
      </c>
      <c r="ED1" s="84"/>
      <c r="EE1" s="84"/>
      <c r="EF1" s="84"/>
      <c r="EG1" s="84" t="s">
        <v>279</v>
      </c>
      <c r="EH1" s="84"/>
      <c r="EI1" s="84"/>
      <c r="EJ1" s="84"/>
      <c r="EK1" s="84" t="s">
        <v>279</v>
      </c>
      <c r="EL1" s="84"/>
      <c r="EM1" s="84"/>
      <c r="EN1" s="84"/>
      <c r="EO1" s="84" t="s">
        <v>279</v>
      </c>
      <c r="EP1" s="84"/>
      <c r="EQ1" s="84"/>
      <c r="ER1" s="84"/>
      <c r="ES1" s="84" t="s">
        <v>279</v>
      </c>
      <c r="ET1" s="84"/>
      <c r="EU1" s="84"/>
      <c r="EV1" s="84"/>
      <c r="EW1" s="84" t="s">
        <v>279</v>
      </c>
      <c r="EX1" s="84"/>
      <c r="EY1" s="84"/>
      <c r="EZ1" s="84"/>
      <c r="FA1" s="84" t="s">
        <v>279</v>
      </c>
      <c r="FB1" s="84"/>
      <c r="FC1" s="84"/>
      <c r="FD1" s="84"/>
      <c r="FE1" s="84" t="s">
        <v>279</v>
      </c>
      <c r="FF1" s="84"/>
      <c r="FG1" s="84"/>
      <c r="FH1" s="84"/>
      <c r="FI1" s="84" t="s">
        <v>279</v>
      </c>
      <c r="FJ1" s="84"/>
      <c r="FK1" s="84"/>
      <c r="FL1" s="84"/>
      <c r="FM1" s="84" t="s">
        <v>279</v>
      </c>
      <c r="FN1" s="84"/>
      <c r="FO1" s="84"/>
      <c r="FP1" s="84"/>
      <c r="FQ1" s="84" t="s">
        <v>279</v>
      </c>
      <c r="FR1" s="84"/>
      <c r="FS1" s="84"/>
      <c r="FT1" s="84"/>
      <c r="FU1" s="84" t="s">
        <v>279</v>
      </c>
      <c r="FV1" s="84"/>
      <c r="FW1" s="84"/>
      <c r="FX1" s="84"/>
      <c r="FY1" s="84" t="s">
        <v>279</v>
      </c>
      <c r="FZ1" s="84"/>
      <c r="GA1" s="84"/>
      <c r="GB1" s="84"/>
      <c r="GC1" s="84" t="s">
        <v>279</v>
      </c>
      <c r="GD1" s="84"/>
      <c r="GE1" s="84"/>
      <c r="GF1" s="84"/>
      <c r="GG1" s="84" t="s">
        <v>279</v>
      </c>
      <c r="GH1" s="84"/>
      <c r="GI1" s="84"/>
      <c r="GJ1" s="84"/>
      <c r="GK1" s="84" t="s">
        <v>279</v>
      </c>
      <c r="GL1" s="84"/>
      <c r="GM1" s="84"/>
      <c r="GN1" s="84"/>
      <c r="GO1" s="84" t="s">
        <v>279</v>
      </c>
      <c r="GP1" s="84"/>
      <c r="GQ1" s="84"/>
      <c r="GR1" s="84"/>
      <c r="GS1" s="84" t="s">
        <v>279</v>
      </c>
      <c r="GT1" s="84"/>
      <c r="GU1" s="84"/>
      <c r="GV1" s="84"/>
      <c r="GW1" s="84" t="s">
        <v>279</v>
      </c>
      <c r="GX1" s="84"/>
      <c r="GY1" s="84"/>
      <c r="GZ1" s="84"/>
      <c r="HA1" s="84" t="s">
        <v>279</v>
      </c>
      <c r="HB1" s="84"/>
      <c r="HC1" s="84"/>
      <c r="HD1" s="84"/>
      <c r="HE1" s="84" t="s">
        <v>279</v>
      </c>
      <c r="HF1" s="84"/>
      <c r="HG1" s="84"/>
      <c r="HH1" s="84"/>
      <c r="HI1" s="84" t="s">
        <v>279</v>
      </c>
      <c r="HJ1" s="84"/>
      <c r="HK1" s="84"/>
      <c r="HL1" s="84"/>
      <c r="HM1" s="84" t="s">
        <v>279</v>
      </c>
      <c r="HN1" s="84"/>
      <c r="HO1" s="84"/>
      <c r="HP1" s="84"/>
      <c r="HQ1" s="84" t="s">
        <v>279</v>
      </c>
      <c r="HR1" s="84"/>
      <c r="HS1" s="84"/>
      <c r="HT1" s="84"/>
      <c r="HU1" s="84" t="s">
        <v>279</v>
      </c>
      <c r="HV1" s="84"/>
      <c r="HW1" s="84"/>
      <c r="HX1" s="84"/>
      <c r="HY1" s="84" t="s">
        <v>279</v>
      </c>
      <c r="HZ1" s="84"/>
      <c r="IA1" s="84"/>
      <c r="IB1" s="84"/>
      <c r="IC1" s="84" t="s">
        <v>279</v>
      </c>
      <c r="ID1" s="84"/>
      <c r="IE1" s="84"/>
      <c r="IF1" s="84"/>
      <c r="IG1" s="84" t="s">
        <v>279</v>
      </c>
      <c r="IH1" s="84"/>
      <c r="II1" s="84"/>
      <c r="IJ1" s="84"/>
      <c r="IK1" s="84" t="s">
        <v>279</v>
      </c>
      <c r="IL1" s="84"/>
      <c r="IM1" s="84"/>
      <c r="IN1" s="84"/>
      <c r="IO1" s="84" t="s">
        <v>279</v>
      </c>
      <c r="IP1" s="84"/>
      <c r="IQ1" s="84"/>
      <c r="IR1" s="84"/>
      <c r="IS1" s="84" t="s">
        <v>279</v>
      </c>
      <c r="IT1" s="84"/>
      <c r="IU1" s="84"/>
      <c r="IV1" s="84"/>
    </row>
    <row r="2" spans="2:256" ht="15">
      <c r="B2" t="s">
        <v>279</v>
      </c>
      <c r="C2" s="84"/>
      <c r="J2" s="84"/>
      <c r="K2" s="84"/>
      <c r="L2" s="84"/>
      <c r="M2" s="84"/>
      <c r="N2" s="84"/>
      <c r="O2" s="84"/>
      <c r="P2" s="84"/>
      <c r="Q2" s="84" t="s">
        <v>280</v>
      </c>
      <c r="R2" s="84"/>
      <c r="S2" s="84"/>
      <c r="T2" s="84"/>
      <c r="U2" s="84" t="s">
        <v>280</v>
      </c>
      <c r="V2" s="84"/>
      <c r="W2" s="84"/>
      <c r="X2" s="84"/>
      <c r="Y2" s="84" t="s">
        <v>280</v>
      </c>
      <c r="Z2" s="84"/>
      <c r="AA2" s="84"/>
      <c r="AB2" s="84"/>
      <c r="AC2" s="84" t="s">
        <v>280</v>
      </c>
      <c r="AD2" s="84"/>
      <c r="AE2" s="84"/>
      <c r="AF2" s="84"/>
      <c r="AG2" s="84" t="s">
        <v>280</v>
      </c>
      <c r="AH2" s="84"/>
      <c r="AI2" s="84"/>
      <c r="AJ2" s="84"/>
      <c r="AK2" s="84" t="s">
        <v>280</v>
      </c>
      <c r="AL2" s="84"/>
      <c r="AM2" s="84"/>
      <c r="AN2" s="84"/>
      <c r="AO2" s="84" t="s">
        <v>280</v>
      </c>
      <c r="AP2" s="84"/>
      <c r="AQ2" s="84"/>
      <c r="AR2" s="84"/>
      <c r="AS2" s="84" t="s">
        <v>280</v>
      </c>
      <c r="AT2" s="84"/>
      <c r="AU2" s="84"/>
      <c r="AV2" s="84"/>
      <c r="AW2" s="84" t="s">
        <v>280</v>
      </c>
      <c r="AX2" s="84"/>
      <c r="AY2" s="84"/>
      <c r="AZ2" s="84"/>
      <c r="BA2" s="84" t="s">
        <v>280</v>
      </c>
      <c r="BB2" s="84"/>
      <c r="BC2" s="84"/>
      <c r="BD2" s="84"/>
      <c r="BE2" s="84" t="s">
        <v>280</v>
      </c>
      <c r="BF2" s="84"/>
      <c r="BG2" s="84"/>
      <c r="BH2" s="84"/>
      <c r="BI2" s="84" t="s">
        <v>280</v>
      </c>
      <c r="BJ2" s="84"/>
      <c r="BK2" s="84"/>
      <c r="BL2" s="84"/>
      <c r="BM2" s="84" t="s">
        <v>280</v>
      </c>
      <c r="BN2" s="84"/>
      <c r="BO2" s="84"/>
      <c r="BP2" s="84"/>
      <c r="BQ2" s="84" t="s">
        <v>280</v>
      </c>
      <c r="BR2" s="84"/>
      <c r="BS2" s="84"/>
      <c r="BT2" s="84"/>
      <c r="BU2" s="84" t="s">
        <v>280</v>
      </c>
      <c r="BV2" s="84"/>
      <c r="BW2" s="84"/>
      <c r="BX2" s="84"/>
      <c r="BY2" s="84" t="s">
        <v>280</v>
      </c>
      <c r="BZ2" s="84"/>
      <c r="CA2" s="84"/>
      <c r="CB2" s="84"/>
      <c r="CC2" s="84" t="s">
        <v>280</v>
      </c>
      <c r="CD2" s="84"/>
      <c r="CE2" s="84"/>
      <c r="CF2" s="84"/>
      <c r="CG2" s="84" t="s">
        <v>280</v>
      </c>
      <c r="CH2" s="84"/>
      <c r="CI2" s="84"/>
      <c r="CJ2" s="84"/>
      <c r="CK2" s="84" t="s">
        <v>280</v>
      </c>
      <c r="CL2" s="84"/>
      <c r="CM2" s="84"/>
      <c r="CN2" s="84"/>
      <c r="CO2" s="84" t="s">
        <v>280</v>
      </c>
      <c r="CP2" s="84"/>
      <c r="CQ2" s="84"/>
      <c r="CR2" s="84"/>
      <c r="CS2" s="84" t="s">
        <v>280</v>
      </c>
      <c r="CT2" s="84"/>
      <c r="CU2" s="84"/>
      <c r="CV2" s="84"/>
      <c r="CW2" s="84" t="s">
        <v>280</v>
      </c>
      <c r="CX2" s="84"/>
      <c r="CY2" s="84"/>
      <c r="CZ2" s="84"/>
      <c r="DA2" s="84" t="s">
        <v>280</v>
      </c>
      <c r="DB2" s="84"/>
      <c r="DC2" s="84"/>
      <c r="DD2" s="84"/>
      <c r="DE2" s="84" t="s">
        <v>280</v>
      </c>
      <c r="DF2" s="84"/>
      <c r="DG2" s="84"/>
      <c r="DH2" s="84"/>
      <c r="DI2" s="84" t="s">
        <v>280</v>
      </c>
      <c r="DJ2" s="84"/>
      <c r="DK2" s="84"/>
      <c r="DL2" s="84"/>
      <c r="DM2" s="84" t="s">
        <v>280</v>
      </c>
      <c r="DN2" s="84"/>
      <c r="DO2" s="84"/>
      <c r="DP2" s="84"/>
      <c r="DQ2" s="84" t="s">
        <v>280</v>
      </c>
      <c r="DR2" s="84"/>
      <c r="DS2" s="84"/>
      <c r="DT2" s="84"/>
      <c r="DU2" s="84" t="s">
        <v>280</v>
      </c>
      <c r="DV2" s="84"/>
      <c r="DW2" s="84"/>
      <c r="DX2" s="84"/>
      <c r="DY2" s="84" t="s">
        <v>280</v>
      </c>
      <c r="DZ2" s="84"/>
      <c r="EA2" s="84"/>
      <c r="EB2" s="84"/>
      <c r="EC2" s="84" t="s">
        <v>280</v>
      </c>
      <c r="ED2" s="84"/>
      <c r="EE2" s="84"/>
      <c r="EF2" s="84"/>
      <c r="EG2" s="84" t="s">
        <v>280</v>
      </c>
      <c r="EH2" s="84"/>
      <c r="EI2" s="84"/>
      <c r="EJ2" s="84"/>
      <c r="EK2" s="84" t="s">
        <v>280</v>
      </c>
      <c r="EL2" s="84"/>
      <c r="EM2" s="84"/>
      <c r="EN2" s="84"/>
      <c r="EO2" s="84" t="s">
        <v>280</v>
      </c>
      <c r="EP2" s="84"/>
      <c r="EQ2" s="84"/>
      <c r="ER2" s="84"/>
      <c r="ES2" s="84" t="s">
        <v>280</v>
      </c>
      <c r="ET2" s="84"/>
      <c r="EU2" s="84"/>
      <c r="EV2" s="84"/>
      <c r="EW2" s="84" t="s">
        <v>280</v>
      </c>
      <c r="EX2" s="84"/>
      <c r="EY2" s="84"/>
      <c r="EZ2" s="84"/>
      <c r="FA2" s="84" t="s">
        <v>280</v>
      </c>
      <c r="FB2" s="84"/>
      <c r="FC2" s="84"/>
      <c r="FD2" s="84"/>
      <c r="FE2" s="84" t="s">
        <v>280</v>
      </c>
      <c r="FF2" s="84"/>
      <c r="FG2" s="84"/>
      <c r="FH2" s="84"/>
      <c r="FI2" s="84" t="s">
        <v>280</v>
      </c>
      <c r="FJ2" s="84"/>
      <c r="FK2" s="84"/>
      <c r="FL2" s="84"/>
      <c r="FM2" s="84" t="s">
        <v>280</v>
      </c>
      <c r="FN2" s="84"/>
      <c r="FO2" s="84"/>
      <c r="FP2" s="84"/>
      <c r="FQ2" s="84" t="s">
        <v>280</v>
      </c>
      <c r="FR2" s="84"/>
      <c r="FS2" s="84"/>
      <c r="FT2" s="84"/>
      <c r="FU2" s="84" t="s">
        <v>280</v>
      </c>
      <c r="FV2" s="84"/>
      <c r="FW2" s="84"/>
      <c r="FX2" s="84"/>
      <c r="FY2" s="84" t="s">
        <v>280</v>
      </c>
      <c r="FZ2" s="84"/>
      <c r="GA2" s="84"/>
      <c r="GB2" s="84"/>
      <c r="GC2" s="84" t="s">
        <v>280</v>
      </c>
      <c r="GD2" s="84"/>
      <c r="GE2" s="84"/>
      <c r="GF2" s="84"/>
      <c r="GG2" s="84" t="s">
        <v>280</v>
      </c>
      <c r="GH2" s="84"/>
      <c r="GI2" s="84"/>
      <c r="GJ2" s="84"/>
      <c r="GK2" s="84" t="s">
        <v>280</v>
      </c>
      <c r="GL2" s="84"/>
      <c r="GM2" s="84"/>
      <c r="GN2" s="84"/>
      <c r="GO2" s="84" t="s">
        <v>280</v>
      </c>
      <c r="GP2" s="84"/>
      <c r="GQ2" s="84"/>
      <c r="GR2" s="84"/>
      <c r="GS2" s="84" t="s">
        <v>280</v>
      </c>
      <c r="GT2" s="84"/>
      <c r="GU2" s="84"/>
      <c r="GV2" s="84"/>
      <c r="GW2" s="84" t="s">
        <v>280</v>
      </c>
      <c r="GX2" s="84"/>
      <c r="GY2" s="84"/>
      <c r="GZ2" s="84"/>
      <c r="HA2" s="84" t="s">
        <v>280</v>
      </c>
      <c r="HB2" s="84"/>
      <c r="HC2" s="84"/>
      <c r="HD2" s="84"/>
      <c r="HE2" s="84" t="s">
        <v>280</v>
      </c>
      <c r="HF2" s="84"/>
      <c r="HG2" s="84"/>
      <c r="HH2" s="84"/>
      <c r="HI2" s="84" t="s">
        <v>280</v>
      </c>
      <c r="HJ2" s="84"/>
      <c r="HK2" s="84"/>
      <c r="HL2" s="84"/>
      <c r="HM2" s="84" t="s">
        <v>280</v>
      </c>
      <c r="HN2" s="84"/>
      <c r="HO2" s="84"/>
      <c r="HP2" s="84"/>
      <c r="HQ2" s="84" t="s">
        <v>280</v>
      </c>
      <c r="HR2" s="84"/>
      <c r="HS2" s="84"/>
      <c r="HT2" s="84"/>
      <c r="HU2" s="84" t="s">
        <v>280</v>
      </c>
      <c r="HV2" s="84"/>
      <c r="HW2" s="84"/>
      <c r="HX2" s="84"/>
      <c r="HY2" s="84" t="s">
        <v>280</v>
      </c>
      <c r="HZ2" s="84"/>
      <c r="IA2" s="84"/>
      <c r="IB2" s="84"/>
      <c r="IC2" s="84" t="s">
        <v>280</v>
      </c>
      <c r="ID2" s="84"/>
      <c r="IE2" s="84"/>
      <c r="IF2" s="84"/>
      <c r="IG2" s="84" t="s">
        <v>280</v>
      </c>
      <c r="IH2" s="84"/>
      <c r="II2" s="84"/>
      <c r="IJ2" s="84"/>
      <c r="IK2" s="84" t="s">
        <v>280</v>
      </c>
      <c r="IL2" s="84"/>
      <c r="IM2" s="84"/>
      <c r="IN2" s="84"/>
      <c r="IO2" s="84" t="s">
        <v>280</v>
      </c>
      <c r="IP2" s="84"/>
      <c r="IQ2" s="84"/>
      <c r="IR2" s="84"/>
      <c r="IS2" s="84" t="s">
        <v>280</v>
      </c>
      <c r="IT2" s="84"/>
      <c r="IU2" s="84"/>
      <c r="IV2" s="84"/>
    </row>
    <row r="3" spans="2:256" ht="15">
      <c r="B3" t="s">
        <v>280</v>
      </c>
      <c r="C3" s="84"/>
      <c r="J3" s="84"/>
      <c r="K3" s="84"/>
      <c r="L3" s="84"/>
      <c r="M3" s="84"/>
      <c r="N3" s="84"/>
      <c r="O3" s="84"/>
      <c r="P3" s="84"/>
      <c r="Q3" s="84" t="s">
        <v>281</v>
      </c>
      <c r="R3" s="84"/>
      <c r="S3" s="84"/>
      <c r="T3" s="84"/>
      <c r="U3" s="84" t="s">
        <v>281</v>
      </c>
      <c r="V3" s="84"/>
      <c r="W3" s="84"/>
      <c r="X3" s="84"/>
      <c r="Y3" s="84" t="s">
        <v>281</v>
      </c>
      <c r="Z3" s="84"/>
      <c r="AA3" s="84"/>
      <c r="AB3" s="84"/>
      <c r="AC3" s="84" t="s">
        <v>281</v>
      </c>
      <c r="AD3" s="84"/>
      <c r="AE3" s="84"/>
      <c r="AF3" s="84"/>
      <c r="AG3" s="84" t="s">
        <v>281</v>
      </c>
      <c r="AH3" s="84"/>
      <c r="AI3" s="84"/>
      <c r="AJ3" s="84"/>
      <c r="AK3" s="84" t="s">
        <v>281</v>
      </c>
      <c r="AL3" s="84"/>
      <c r="AM3" s="84"/>
      <c r="AN3" s="84"/>
      <c r="AO3" s="84" t="s">
        <v>281</v>
      </c>
      <c r="AP3" s="84"/>
      <c r="AQ3" s="84"/>
      <c r="AR3" s="84"/>
      <c r="AS3" s="84" t="s">
        <v>281</v>
      </c>
      <c r="AT3" s="84"/>
      <c r="AU3" s="84"/>
      <c r="AV3" s="84"/>
      <c r="AW3" s="84" t="s">
        <v>281</v>
      </c>
      <c r="AX3" s="84"/>
      <c r="AY3" s="84"/>
      <c r="AZ3" s="84"/>
      <c r="BA3" s="84" t="s">
        <v>281</v>
      </c>
      <c r="BB3" s="84"/>
      <c r="BC3" s="84"/>
      <c r="BD3" s="84"/>
      <c r="BE3" s="84" t="s">
        <v>281</v>
      </c>
      <c r="BF3" s="84"/>
      <c r="BG3" s="84"/>
      <c r="BH3" s="84"/>
      <c r="BI3" s="84" t="s">
        <v>281</v>
      </c>
      <c r="BJ3" s="84"/>
      <c r="BK3" s="84"/>
      <c r="BL3" s="84"/>
      <c r="BM3" s="84" t="s">
        <v>281</v>
      </c>
      <c r="BN3" s="84"/>
      <c r="BO3" s="84"/>
      <c r="BP3" s="84"/>
      <c r="BQ3" s="84" t="s">
        <v>281</v>
      </c>
      <c r="BR3" s="84"/>
      <c r="BS3" s="84"/>
      <c r="BT3" s="84"/>
      <c r="BU3" s="84" t="s">
        <v>281</v>
      </c>
      <c r="BV3" s="84"/>
      <c r="BW3" s="84"/>
      <c r="BX3" s="84"/>
      <c r="BY3" s="84" t="s">
        <v>281</v>
      </c>
      <c r="BZ3" s="84"/>
      <c r="CA3" s="84"/>
      <c r="CB3" s="84"/>
      <c r="CC3" s="84" t="s">
        <v>281</v>
      </c>
      <c r="CD3" s="84"/>
      <c r="CE3" s="84"/>
      <c r="CF3" s="84"/>
      <c r="CG3" s="84" t="s">
        <v>281</v>
      </c>
      <c r="CH3" s="84"/>
      <c r="CI3" s="84"/>
      <c r="CJ3" s="84"/>
      <c r="CK3" s="84" t="s">
        <v>281</v>
      </c>
      <c r="CL3" s="84"/>
      <c r="CM3" s="84"/>
      <c r="CN3" s="84"/>
      <c r="CO3" s="84" t="s">
        <v>281</v>
      </c>
      <c r="CP3" s="84"/>
      <c r="CQ3" s="84"/>
      <c r="CR3" s="84"/>
      <c r="CS3" s="84" t="s">
        <v>281</v>
      </c>
      <c r="CT3" s="84"/>
      <c r="CU3" s="84"/>
      <c r="CV3" s="84"/>
      <c r="CW3" s="84" t="s">
        <v>281</v>
      </c>
      <c r="CX3" s="84"/>
      <c r="CY3" s="84"/>
      <c r="CZ3" s="84"/>
      <c r="DA3" s="84" t="s">
        <v>281</v>
      </c>
      <c r="DB3" s="84"/>
      <c r="DC3" s="84"/>
      <c r="DD3" s="84"/>
      <c r="DE3" s="84" t="s">
        <v>281</v>
      </c>
      <c r="DF3" s="84"/>
      <c r="DG3" s="84"/>
      <c r="DH3" s="84"/>
      <c r="DI3" s="84" t="s">
        <v>281</v>
      </c>
      <c r="DJ3" s="84"/>
      <c r="DK3" s="84"/>
      <c r="DL3" s="84"/>
      <c r="DM3" s="84" t="s">
        <v>281</v>
      </c>
      <c r="DN3" s="84"/>
      <c r="DO3" s="84"/>
      <c r="DP3" s="84"/>
      <c r="DQ3" s="84" t="s">
        <v>281</v>
      </c>
      <c r="DR3" s="84"/>
      <c r="DS3" s="84"/>
      <c r="DT3" s="84"/>
      <c r="DU3" s="84" t="s">
        <v>281</v>
      </c>
      <c r="DV3" s="84"/>
      <c r="DW3" s="84"/>
      <c r="DX3" s="84"/>
      <c r="DY3" s="84" t="s">
        <v>281</v>
      </c>
      <c r="DZ3" s="84"/>
      <c r="EA3" s="84"/>
      <c r="EB3" s="84"/>
      <c r="EC3" s="84" t="s">
        <v>281</v>
      </c>
      <c r="ED3" s="84"/>
      <c r="EE3" s="84"/>
      <c r="EF3" s="84"/>
      <c r="EG3" s="84" t="s">
        <v>281</v>
      </c>
      <c r="EH3" s="84"/>
      <c r="EI3" s="84"/>
      <c r="EJ3" s="84"/>
      <c r="EK3" s="84" t="s">
        <v>281</v>
      </c>
      <c r="EL3" s="84"/>
      <c r="EM3" s="84"/>
      <c r="EN3" s="84"/>
      <c r="EO3" s="84" t="s">
        <v>281</v>
      </c>
      <c r="EP3" s="84"/>
      <c r="EQ3" s="84"/>
      <c r="ER3" s="84"/>
      <c r="ES3" s="84" t="s">
        <v>281</v>
      </c>
      <c r="ET3" s="84"/>
      <c r="EU3" s="84"/>
      <c r="EV3" s="84"/>
      <c r="EW3" s="84" t="s">
        <v>281</v>
      </c>
      <c r="EX3" s="84"/>
      <c r="EY3" s="84"/>
      <c r="EZ3" s="84"/>
      <c r="FA3" s="84" t="s">
        <v>281</v>
      </c>
      <c r="FB3" s="84"/>
      <c r="FC3" s="84"/>
      <c r="FD3" s="84"/>
      <c r="FE3" s="84" t="s">
        <v>281</v>
      </c>
      <c r="FF3" s="84"/>
      <c r="FG3" s="84"/>
      <c r="FH3" s="84"/>
      <c r="FI3" s="84" t="s">
        <v>281</v>
      </c>
      <c r="FJ3" s="84"/>
      <c r="FK3" s="84"/>
      <c r="FL3" s="84"/>
      <c r="FM3" s="84" t="s">
        <v>281</v>
      </c>
      <c r="FN3" s="84"/>
      <c r="FO3" s="84"/>
      <c r="FP3" s="84"/>
      <c r="FQ3" s="84" t="s">
        <v>281</v>
      </c>
      <c r="FR3" s="84"/>
      <c r="FS3" s="84"/>
      <c r="FT3" s="84"/>
      <c r="FU3" s="84" t="s">
        <v>281</v>
      </c>
      <c r="FV3" s="84"/>
      <c r="FW3" s="84"/>
      <c r="FX3" s="84"/>
      <c r="FY3" s="84" t="s">
        <v>281</v>
      </c>
      <c r="FZ3" s="84"/>
      <c r="GA3" s="84"/>
      <c r="GB3" s="84"/>
      <c r="GC3" s="84" t="s">
        <v>281</v>
      </c>
      <c r="GD3" s="84"/>
      <c r="GE3" s="84"/>
      <c r="GF3" s="84"/>
      <c r="GG3" s="84" t="s">
        <v>281</v>
      </c>
      <c r="GH3" s="84"/>
      <c r="GI3" s="84"/>
      <c r="GJ3" s="84"/>
      <c r="GK3" s="84" t="s">
        <v>281</v>
      </c>
      <c r="GL3" s="84"/>
      <c r="GM3" s="84"/>
      <c r="GN3" s="84"/>
      <c r="GO3" s="84" t="s">
        <v>281</v>
      </c>
      <c r="GP3" s="84"/>
      <c r="GQ3" s="84"/>
      <c r="GR3" s="84"/>
      <c r="GS3" s="84" t="s">
        <v>281</v>
      </c>
      <c r="GT3" s="84"/>
      <c r="GU3" s="84"/>
      <c r="GV3" s="84"/>
      <c r="GW3" s="84" t="s">
        <v>281</v>
      </c>
      <c r="GX3" s="84"/>
      <c r="GY3" s="84"/>
      <c r="GZ3" s="84"/>
      <c r="HA3" s="84" t="s">
        <v>281</v>
      </c>
      <c r="HB3" s="84"/>
      <c r="HC3" s="84"/>
      <c r="HD3" s="84"/>
      <c r="HE3" s="84" t="s">
        <v>281</v>
      </c>
      <c r="HF3" s="84"/>
      <c r="HG3" s="84"/>
      <c r="HH3" s="84"/>
      <c r="HI3" s="84" t="s">
        <v>281</v>
      </c>
      <c r="HJ3" s="84"/>
      <c r="HK3" s="84"/>
      <c r="HL3" s="84"/>
      <c r="HM3" s="84" t="s">
        <v>281</v>
      </c>
      <c r="HN3" s="84"/>
      <c r="HO3" s="84"/>
      <c r="HP3" s="84"/>
      <c r="HQ3" s="84" t="s">
        <v>281</v>
      </c>
      <c r="HR3" s="84"/>
      <c r="HS3" s="84"/>
      <c r="HT3" s="84"/>
      <c r="HU3" s="84" t="s">
        <v>281</v>
      </c>
      <c r="HV3" s="84"/>
      <c r="HW3" s="84"/>
      <c r="HX3" s="84"/>
      <c r="HY3" s="84" t="s">
        <v>281</v>
      </c>
      <c r="HZ3" s="84"/>
      <c r="IA3" s="84"/>
      <c r="IB3" s="84"/>
      <c r="IC3" s="84" t="s">
        <v>281</v>
      </c>
      <c r="ID3" s="84"/>
      <c r="IE3" s="84"/>
      <c r="IF3" s="84"/>
      <c r="IG3" s="84" t="s">
        <v>281</v>
      </c>
      <c r="IH3" s="84"/>
      <c r="II3" s="84"/>
      <c r="IJ3" s="84"/>
      <c r="IK3" s="84" t="s">
        <v>281</v>
      </c>
      <c r="IL3" s="84"/>
      <c r="IM3" s="84"/>
      <c r="IN3" s="84"/>
      <c r="IO3" s="84" t="s">
        <v>281</v>
      </c>
      <c r="IP3" s="84"/>
      <c r="IQ3" s="84"/>
      <c r="IR3" s="84"/>
      <c r="IS3" s="84" t="s">
        <v>281</v>
      </c>
      <c r="IT3" s="84"/>
      <c r="IU3" s="84"/>
      <c r="IV3" s="84"/>
    </row>
    <row r="4" spans="2:11" ht="15">
      <c r="B4" t="s">
        <v>281</v>
      </c>
      <c r="K4" t="s">
        <v>400</v>
      </c>
    </row>
    <row r="5" spans="1:11" ht="15.75">
      <c r="A5" s="234" t="s">
        <v>237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7" ht="15.75" thickBot="1"/>
    <row r="8" spans="1:11" ht="24.75" customHeight="1">
      <c r="A8" s="15" t="s">
        <v>359</v>
      </c>
      <c r="B8" s="16"/>
      <c r="C8" s="25"/>
      <c r="D8" s="181" t="s">
        <v>0</v>
      </c>
      <c r="E8" s="181"/>
      <c r="F8" s="239" t="s">
        <v>74</v>
      </c>
      <c r="G8" s="2" t="s">
        <v>231</v>
      </c>
      <c r="H8" s="67"/>
      <c r="I8" s="67"/>
      <c r="J8" s="66"/>
      <c r="K8" s="67"/>
    </row>
    <row r="9" spans="1:11" ht="15.75" customHeight="1" thickBot="1">
      <c r="A9" s="19"/>
      <c r="B9" s="7"/>
      <c r="C9" s="26"/>
      <c r="D9" s="14"/>
      <c r="E9" s="14"/>
      <c r="F9" s="240"/>
      <c r="G9" s="6" t="s">
        <v>232</v>
      </c>
      <c r="H9" s="232" t="s">
        <v>233</v>
      </c>
      <c r="I9" s="64" t="s">
        <v>234</v>
      </c>
      <c r="J9" s="65" t="s">
        <v>235</v>
      </c>
      <c r="K9" s="64" t="s">
        <v>236</v>
      </c>
    </row>
    <row r="10" spans="1:11" ht="15.75" thickBot="1">
      <c r="A10" s="17"/>
      <c r="B10" s="18"/>
      <c r="C10" s="27"/>
      <c r="D10" s="20"/>
      <c r="E10" s="20"/>
      <c r="F10" s="241"/>
      <c r="G10" s="3" t="s">
        <v>79</v>
      </c>
      <c r="H10" s="233"/>
      <c r="I10" s="24"/>
      <c r="J10" s="18"/>
      <c r="K10" s="24"/>
    </row>
    <row r="11" spans="1:11" ht="15.75" thickBot="1">
      <c r="A11" s="39">
        <v>0</v>
      </c>
      <c r="B11" s="242">
        <v>1</v>
      </c>
      <c r="C11" s="243"/>
      <c r="D11" s="242">
        <v>2</v>
      </c>
      <c r="E11" s="244"/>
      <c r="F11" s="64">
        <v>3</v>
      </c>
      <c r="G11" s="2">
        <v>6</v>
      </c>
      <c r="H11" s="61">
        <v>5</v>
      </c>
      <c r="I11" s="69">
        <v>6</v>
      </c>
      <c r="J11" s="56">
        <v>7</v>
      </c>
      <c r="K11" s="70">
        <v>8</v>
      </c>
    </row>
    <row r="12" spans="1:11" ht="15.75" thickBot="1">
      <c r="A12" s="30" t="s">
        <v>8</v>
      </c>
      <c r="B12" s="31"/>
      <c r="C12" s="31"/>
      <c r="D12" s="245" t="s">
        <v>335</v>
      </c>
      <c r="E12" s="246"/>
      <c r="F12" s="75">
        <v>1</v>
      </c>
      <c r="G12" s="32">
        <f>G13+G33+G39</f>
        <v>1998028</v>
      </c>
      <c r="H12" s="32">
        <f>H13+H33+H39</f>
        <v>381427</v>
      </c>
      <c r="I12" s="32">
        <f>I13+I33+I39</f>
        <v>428682</v>
      </c>
      <c r="J12" s="32">
        <f>J13+J33+J39</f>
        <v>721743</v>
      </c>
      <c r="K12" s="32">
        <f>K13+K33+K39</f>
        <v>466176</v>
      </c>
    </row>
    <row r="13" spans="1:11" ht="15.75" thickBot="1">
      <c r="A13" s="235"/>
      <c r="B13" s="54">
        <v>1</v>
      </c>
      <c r="C13" s="54"/>
      <c r="D13" s="237" t="s">
        <v>336</v>
      </c>
      <c r="E13" s="238"/>
      <c r="F13" s="75">
        <v>2</v>
      </c>
      <c r="G13" s="33">
        <f>G14+G19+G20+G23+G24+G25</f>
        <v>1848028</v>
      </c>
      <c r="H13" s="33">
        <f>H14+H19+H20+H23+H24+H25</f>
        <v>339427</v>
      </c>
      <c r="I13" s="33">
        <f>I14+I19+I20+I23+I24+I25</f>
        <v>388682</v>
      </c>
      <c r="J13" s="33">
        <f>J14+J19+J20+J23+J24+J25</f>
        <v>683743</v>
      </c>
      <c r="K13" s="33">
        <f>K14+K19+K20+K23+K24+K25</f>
        <v>436176</v>
      </c>
    </row>
    <row r="14" spans="1:11" ht="15.75" thickBot="1">
      <c r="A14" s="235"/>
      <c r="B14" s="221"/>
      <c r="C14" s="4" t="s">
        <v>48</v>
      </c>
      <c r="D14" s="217" t="s">
        <v>81</v>
      </c>
      <c r="E14" s="218"/>
      <c r="F14" s="75">
        <v>3</v>
      </c>
      <c r="G14" s="34">
        <f>G15+G16+G17+G18</f>
        <v>1467028</v>
      </c>
      <c r="H14" s="34">
        <f>H15+H16+H17+H18</f>
        <v>319427</v>
      </c>
      <c r="I14" s="34">
        <f>I15+I16+I17+I18</f>
        <v>355682</v>
      </c>
      <c r="J14" s="34">
        <f>J15+J16+J17+J18</f>
        <v>376243</v>
      </c>
      <c r="K14" s="34">
        <f>K15+K16+K17+K18</f>
        <v>415676</v>
      </c>
    </row>
    <row r="15" spans="1:11" ht="15.75" thickBot="1">
      <c r="A15" s="235"/>
      <c r="B15" s="222"/>
      <c r="C15" s="221"/>
      <c r="D15" s="4" t="s">
        <v>82</v>
      </c>
      <c r="E15" s="53" t="s">
        <v>83</v>
      </c>
      <c r="F15" s="75">
        <v>4</v>
      </c>
      <c r="G15" s="29"/>
      <c r="H15" s="62"/>
      <c r="I15" s="62"/>
      <c r="J15" s="62"/>
      <c r="K15" s="71"/>
    </row>
    <row r="16" spans="1:11" ht="15.75" thickBot="1">
      <c r="A16" s="235"/>
      <c r="B16" s="222"/>
      <c r="C16" s="222"/>
      <c r="D16" s="4" t="s">
        <v>84</v>
      </c>
      <c r="E16" s="53" t="s">
        <v>85</v>
      </c>
      <c r="F16" s="75">
        <v>5</v>
      </c>
      <c r="G16" s="29"/>
      <c r="H16" s="62"/>
      <c r="I16" s="62"/>
      <c r="J16" s="62"/>
      <c r="K16" s="71"/>
    </row>
    <row r="17" spans="1:11" ht="15.75" thickBot="1">
      <c r="A17" s="235"/>
      <c r="B17" s="222"/>
      <c r="C17" s="222"/>
      <c r="D17" s="4" t="s">
        <v>86</v>
      </c>
      <c r="E17" s="53" t="s">
        <v>87</v>
      </c>
      <c r="F17" s="75">
        <v>6</v>
      </c>
      <c r="G17" s="29">
        <v>1307028</v>
      </c>
      <c r="H17" s="62">
        <v>269427</v>
      </c>
      <c r="I17" s="62">
        <v>325682</v>
      </c>
      <c r="J17" s="62">
        <v>356243</v>
      </c>
      <c r="K17" s="71">
        <v>355676</v>
      </c>
    </row>
    <row r="18" spans="1:11" ht="15.75" thickBot="1">
      <c r="A18" s="235"/>
      <c r="B18" s="222"/>
      <c r="C18" s="223"/>
      <c r="D18" s="4" t="s">
        <v>88</v>
      </c>
      <c r="E18" s="53" t="s">
        <v>275</v>
      </c>
      <c r="F18" s="75">
        <v>7</v>
      </c>
      <c r="G18" s="29">
        <v>160000</v>
      </c>
      <c r="H18" s="62">
        <v>50000</v>
      </c>
      <c r="I18" s="62">
        <v>30000</v>
      </c>
      <c r="J18" s="62">
        <v>20000</v>
      </c>
      <c r="K18" s="71">
        <v>60000</v>
      </c>
    </row>
    <row r="19" spans="1:11" ht="15.75" thickBot="1">
      <c r="A19" s="235"/>
      <c r="B19" s="222"/>
      <c r="C19" s="4" t="s">
        <v>54</v>
      </c>
      <c r="D19" s="217" t="s">
        <v>90</v>
      </c>
      <c r="E19" s="218"/>
      <c r="F19" s="75">
        <v>8</v>
      </c>
      <c r="G19" s="29"/>
      <c r="H19" s="62"/>
      <c r="I19" s="62"/>
      <c r="J19" s="62"/>
      <c r="K19" s="71"/>
    </row>
    <row r="20" spans="1:11" ht="15.75" thickBot="1">
      <c r="A20" s="235"/>
      <c r="B20" s="222"/>
      <c r="C20" s="4" t="s">
        <v>56</v>
      </c>
      <c r="D20" s="217" t="s">
        <v>91</v>
      </c>
      <c r="E20" s="218"/>
      <c r="F20" s="75">
        <v>9</v>
      </c>
      <c r="G20" s="35"/>
      <c r="H20" s="62"/>
      <c r="I20" s="62"/>
      <c r="J20" s="62"/>
      <c r="K20" s="71"/>
    </row>
    <row r="21" spans="1:11" ht="24.75" thickBot="1">
      <c r="A21" s="235"/>
      <c r="B21" s="222"/>
      <c r="C21" s="221"/>
      <c r="D21" s="4" t="s">
        <v>92</v>
      </c>
      <c r="E21" s="53" t="s">
        <v>93</v>
      </c>
      <c r="F21" s="75">
        <v>10</v>
      </c>
      <c r="G21" s="29"/>
      <c r="H21" s="62"/>
      <c r="I21" s="62"/>
      <c r="J21" s="62"/>
      <c r="K21" s="71"/>
    </row>
    <row r="22" spans="1:11" ht="24.75" thickBot="1">
      <c r="A22" s="235"/>
      <c r="B22" s="222"/>
      <c r="C22" s="222"/>
      <c r="D22" s="4" t="s">
        <v>94</v>
      </c>
      <c r="E22" s="53" t="s">
        <v>95</v>
      </c>
      <c r="F22" s="75">
        <v>11</v>
      </c>
      <c r="G22" s="29"/>
      <c r="H22" s="62"/>
      <c r="I22" s="62"/>
      <c r="J22" s="62"/>
      <c r="K22" s="71"/>
    </row>
    <row r="23" spans="1:11" ht="15.75" thickBot="1">
      <c r="A23" s="235"/>
      <c r="B23" s="222"/>
      <c r="C23" s="4" t="s">
        <v>58</v>
      </c>
      <c r="D23" s="217" t="s">
        <v>96</v>
      </c>
      <c r="E23" s="218"/>
      <c r="F23" s="75">
        <v>12</v>
      </c>
      <c r="G23" s="29"/>
      <c r="H23" s="62"/>
      <c r="I23" s="62"/>
      <c r="J23" s="62"/>
      <c r="K23" s="71"/>
    </row>
    <row r="24" spans="1:11" ht="15.75" thickBot="1">
      <c r="A24" s="235"/>
      <c r="B24" s="222"/>
      <c r="C24" s="4" t="s">
        <v>60</v>
      </c>
      <c r="D24" s="217" t="s">
        <v>97</v>
      </c>
      <c r="E24" s="218"/>
      <c r="F24" s="75">
        <v>13</v>
      </c>
      <c r="G24" s="29"/>
      <c r="H24" s="62"/>
      <c r="I24" s="62"/>
      <c r="J24" s="62"/>
      <c r="K24" s="71"/>
    </row>
    <row r="25" spans="1:11" ht="15.75" thickBot="1">
      <c r="A25" s="235"/>
      <c r="B25" s="222"/>
      <c r="C25" s="4" t="s">
        <v>98</v>
      </c>
      <c r="D25" s="217" t="s">
        <v>337</v>
      </c>
      <c r="E25" s="218"/>
      <c r="F25" s="75">
        <v>14</v>
      </c>
      <c r="G25" s="34">
        <f>G26+G27+G30+G31+G32</f>
        <v>381000</v>
      </c>
      <c r="H25" s="34">
        <f>H26+H27+H30+H31+H32</f>
        <v>20000</v>
      </c>
      <c r="I25" s="34">
        <f>I26+I27+I30+I31+I32</f>
        <v>33000</v>
      </c>
      <c r="J25" s="34">
        <f>J26+J27+J30+J31+J32</f>
        <v>307500</v>
      </c>
      <c r="K25" s="34">
        <f>K26+K27+K30+K31+K32</f>
        <v>20500</v>
      </c>
    </row>
    <row r="26" spans="1:11" ht="15.75" thickBot="1">
      <c r="A26" s="235"/>
      <c r="B26" s="222"/>
      <c r="C26" s="221"/>
      <c r="D26" s="4" t="s">
        <v>99</v>
      </c>
      <c r="E26" s="53" t="s">
        <v>100</v>
      </c>
      <c r="F26" s="75">
        <v>15</v>
      </c>
      <c r="G26" s="29"/>
      <c r="H26" s="62"/>
      <c r="I26" s="62"/>
      <c r="J26" s="62"/>
      <c r="K26" s="71"/>
    </row>
    <row r="27" spans="1:11" ht="36.75" thickBot="1">
      <c r="A27" s="235"/>
      <c r="B27" s="222"/>
      <c r="C27" s="222"/>
      <c r="D27" s="4" t="s">
        <v>101</v>
      </c>
      <c r="E27" s="53" t="s">
        <v>102</v>
      </c>
      <c r="F27" s="75">
        <v>16</v>
      </c>
      <c r="G27" s="29">
        <f>G28</f>
        <v>319500</v>
      </c>
      <c r="H27" s="62"/>
      <c r="I27" s="62">
        <v>22500</v>
      </c>
      <c r="J27" s="62">
        <v>297000</v>
      </c>
      <c r="K27" s="71"/>
    </row>
    <row r="28" spans="1:11" ht="15.75" thickBot="1">
      <c r="A28" s="235"/>
      <c r="B28" s="222"/>
      <c r="C28" s="222"/>
      <c r="D28" s="4"/>
      <c r="E28" s="53" t="s">
        <v>103</v>
      </c>
      <c r="F28" s="75">
        <v>17</v>
      </c>
      <c r="G28" s="29">
        <f>22500+297000</f>
        <v>319500</v>
      </c>
      <c r="H28" s="62"/>
      <c r="I28" s="62">
        <v>25000</v>
      </c>
      <c r="J28" s="62">
        <v>297000</v>
      </c>
      <c r="K28" s="71"/>
    </row>
    <row r="29" spans="1:11" ht="15.75" thickBot="1">
      <c r="A29" s="235"/>
      <c r="B29" s="222"/>
      <c r="C29" s="222"/>
      <c r="D29" s="4"/>
      <c r="E29" s="53" t="s">
        <v>104</v>
      </c>
      <c r="F29" s="75">
        <v>18</v>
      </c>
      <c r="G29" s="29"/>
      <c r="H29" s="62"/>
      <c r="I29" s="62"/>
      <c r="J29" s="62"/>
      <c r="K29" s="71"/>
    </row>
    <row r="30" spans="1:11" ht="15.75" thickBot="1">
      <c r="A30" s="235"/>
      <c r="B30" s="222"/>
      <c r="C30" s="222"/>
      <c r="D30" s="4" t="s">
        <v>105</v>
      </c>
      <c r="E30" s="53" t="s">
        <v>106</v>
      </c>
      <c r="F30" s="75">
        <v>19</v>
      </c>
      <c r="G30" s="29">
        <v>60000</v>
      </c>
      <c r="H30" s="62">
        <v>20000</v>
      </c>
      <c r="I30" s="62">
        <v>10000</v>
      </c>
      <c r="J30" s="62">
        <v>10000</v>
      </c>
      <c r="K30" s="71">
        <v>20000</v>
      </c>
    </row>
    <row r="31" spans="1:11" ht="24.75" thickBot="1">
      <c r="A31" s="235"/>
      <c r="B31" s="222"/>
      <c r="C31" s="222"/>
      <c r="D31" s="4" t="s">
        <v>107</v>
      </c>
      <c r="E31" s="53" t="s">
        <v>108</v>
      </c>
      <c r="F31" s="75">
        <v>20</v>
      </c>
      <c r="G31" s="29"/>
      <c r="H31" s="62"/>
      <c r="I31" s="62"/>
      <c r="J31" s="62"/>
      <c r="K31" s="71"/>
    </row>
    <row r="32" spans="1:11" ht="15.75" thickBot="1">
      <c r="A32" s="235"/>
      <c r="B32" s="223"/>
      <c r="C32" s="223"/>
      <c r="D32" s="4" t="s">
        <v>109</v>
      </c>
      <c r="E32" s="53" t="s">
        <v>89</v>
      </c>
      <c r="F32" s="75">
        <v>21</v>
      </c>
      <c r="G32" s="29">
        <v>1500</v>
      </c>
      <c r="H32" s="62">
        <v>0</v>
      </c>
      <c r="I32" s="62">
        <v>500</v>
      </c>
      <c r="J32" s="62">
        <v>500</v>
      </c>
      <c r="K32" s="71">
        <v>500</v>
      </c>
    </row>
    <row r="33" spans="1:11" ht="15.75" thickBot="1">
      <c r="A33" s="235"/>
      <c r="B33" s="4">
        <v>2</v>
      </c>
      <c r="C33" s="4"/>
      <c r="D33" s="217" t="s">
        <v>338</v>
      </c>
      <c r="E33" s="218"/>
      <c r="F33" s="75">
        <v>22</v>
      </c>
      <c r="G33" s="35">
        <f>G34+G35+G36+G37+G38</f>
        <v>150000</v>
      </c>
      <c r="H33" s="35">
        <f>H34+H35+H36+H37+H38</f>
        <v>42000</v>
      </c>
      <c r="I33" s="35">
        <f>I34+I35+I36+I37+I38</f>
        <v>40000</v>
      </c>
      <c r="J33" s="35">
        <f>J34+J35+J36+J37+J38</f>
        <v>38000</v>
      </c>
      <c r="K33" s="35">
        <f>K34+K35+K36+K37+K38</f>
        <v>30000</v>
      </c>
    </row>
    <row r="34" spans="1:11" ht="15.75" thickBot="1">
      <c r="A34" s="235"/>
      <c r="B34" s="221"/>
      <c r="C34" s="4" t="s">
        <v>48</v>
      </c>
      <c r="D34" s="217" t="s">
        <v>110</v>
      </c>
      <c r="E34" s="218"/>
      <c r="F34" s="75">
        <v>23</v>
      </c>
      <c r="G34" s="29"/>
      <c r="H34" s="62"/>
      <c r="I34" s="62"/>
      <c r="J34" s="62"/>
      <c r="K34" s="71"/>
    </row>
    <row r="35" spans="1:11" ht="15.75" thickBot="1">
      <c r="A35" s="235"/>
      <c r="B35" s="222"/>
      <c r="C35" s="4" t="s">
        <v>54</v>
      </c>
      <c r="D35" s="217" t="s">
        <v>111</v>
      </c>
      <c r="E35" s="218"/>
      <c r="F35" s="75">
        <v>24</v>
      </c>
      <c r="G35" s="29"/>
      <c r="H35" s="62"/>
      <c r="I35" s="62"/>
      <c r="J35" s="62"/>
      <c r="K35" s="71"/>
    </row>
    <row r="36" spans="1:11" ht="15.75" thickBot="1">
      <c r="A36" s="235"/>
      <c r="B36" s="222"/>
      <c r="C36" s="4" t="s">
        <v>56</v>
      </c>
      <c r="D36" s="217" t="s">
        <v>112</v>
      </c>
      <c r="E36" s="218"/>
      <c r="F36" s="75">
        <v>25</v>
      </c>
      <c r="G36" s="29"/>
      <c r="H36" s="62"/>
      <c r="I36" s="62"/>
      <c r="J36" s="62"/>
      <c r="K36" s="71"/>
    </row>
    <row r="37" spans="1:11" ht="15.75" thickBot="1">
      <c r="A37" s="235"/>
      <c r="B37" s="222"/>
      <c r="C37" s="4" t="s">
        <v>58</v>
      </c>
      <c r="D37" s="217" t="s">
        <v>113</v>
      </c>
      <c r="E37" s="218"/>
      <c r="F37" s="75">
        <v>26</v>
      </c>
      <c r="G37" s="29">
        <v>150000</v>
      </c>
      <c r="H37" s="62">
        <v>42000</v>
      </c>
      <c r="I37" s="62">
        <v>40000</v>
      </c>
      <c r="J37" s="62">
        <v>38000</v>
      </c>
      <c r="K37" s="71">
        <v>30000</v>
      </c>
    </row>
    <row r="38" spans="1:11" ht="15.75" thickBot="1">
      <c r="A38" s="235"/>
      <c r="B38" s="223"/>
      <c r="C38" s="4" t="s">
        <v>60</v>
      </c>
      <c r="D38" s="217" t="s">
        <v>114</v>
      </c>
      <c r="E38" s="218"/>
      <c r="F38" s="75">
        <v>27</v>
      </c>
      <c r="G38" s="29"/>
      <c r="H38" s="62"/>
      <c r="I38" s="62"/>
      <c r="J38" s="62"/>
      <c r="K38" s="71"/>
    </row>
    <row r="39" spans="1:11" ht="15.75" thickBot="1">
      <c r="A39" s="236"/>
      <c r="B39" s="4">
        <v>3</v>
      </c>
      <c r="C39" s="4"/>
      <c r="D39" s="217" t="s">
        <v>11</v>
      </c>
      <c r="E39" s="218"/>
      <c r="F39" s="75">
        <v>28</v>
      </c>
      <c r="G39" s="29"/>
      <c r="H39" s="62"/>
      <c r="I39" s="62"/>
      <c r="J39" s="62"/>
      <c r="K39" s="71"/>
    </row>
    <row r="40" spans="1:11" ht="15.75" thickBot="1">
      <c r="A40" s="40" t="s">
        <v>115</v>
      </c>
      <c r="B40" s="219" t="s">
        <v>300</v>
      </c>
      <c r="C40" s="220"/>
      <c r="D40" s="220"/>
      <c r="E40" s="220"/>
      <c r="F40" s="75">
        <v>29</v>
      </c>
      <c r="G40" s="35">
        <f>G41+G156+G148</f>
        <v>1976124</v>
      </c>
      <c r="H40" s="35">
        <f>H41+H156+H148</f>
        <v>463156</v>
      </c>
      <c r="I40" s="35">
        <f>I41+I156+I148</f>
        <v>461406</v>
      </c>
      <c r="J40" s="35">
        <f>J41+J156+J148</f>
        <v>580906</v>
      </c>
      <c r="K40" s="35">
        <f>K41+K156+K148</f>
        <v>470656</v>
      </c>
    </row>
    <row r="41" spans="1:11" ht="15.75" thickBot="1">
      <c r="A41" s="227"/>
      <c r="B41" s="4">
        <v>1</v>
      </c>
      <c r="C41" s="219" t="s">
        <v>339</v>
      </c>
      <c r="D41" s="220"/>
      <c r="E41" s="220"/>
      <c r="F41" s="75">
        <v>30</v>
      </c>
      <c r="G41" s="37">
        <f>G42+G90+G97+G131</f>
        <v>1973624</v>
      </c>
      <c r="H41" s="37">
        <f>H42+H90+H97+H131</f>
        <v>462531</v>
      </c>
      <c r="I41" s="37">
        <f>I42+I90+I97+I131</f>
        <v>460781</v>
      </c>
      <c r="J41" s="37">
        <f>J42+J90+J97+J131</f>
        <v>580281</v>
      </c>
      <c r="K41" s="37">
        <f>K42+K90+K97+K131</f>
        <v>470031</v>
      </c>
    </row>
    <row r="42" spans="1:11" ht="15.75" thickBot="1">
      <c r="A42" s="235"/>
      <c r="B42" s="221"/>
      <c r="C42" s="219" t="s">
        <v>116</v>
      </c>
      <c r="D42" s="220"/>
      <c r="E42" s="220"/>
      <c r="F42" s="75">
        <v>31</v>
      </c>
      <c r="G42" s="35">
        <f>G43+G51+G57</f>
        <v>674000</v>
      </c>
      <c r="H42" s="35">
        <f>H43+H51+H57</f>
        <v>169250</v>
      </c>
      <c r="I42" s="35">
        <f>I43+I51+I57</f>
        <v>167500</v>
      </c>
      <c r="J42" s="35">
        <f>J43+J51+J57</f>
        <v>160500</v>
      </c>
      <c r="K42" s="35">
        <f>K43+K51+K57</f>
        <v>176750</v>
      </c>
    </row>
    <row r="43" spans="1:11" ht="15.75" thickBot="1">
      <c r="A43" s="235"/>
      <c r="B43" s="222"/>
      <c r="C43" s="4" t="s">
        <v>117</v>
      </c>
      <c r="D43" s="217" t="s">
        <v>340</v>
      </c>
      <c r="E43" s="218"/>
      <c r="F43" s="75">
        <v>32</v>
      </c>
      <c r="G43" s="35">
        <f>G44+G45+G48+G49+G50</f>
        <v>325000</v>
      </c>
      <c r="H43" s="35">
        <f>H44+H45+H48+H49+H50</f>
        <v>87000</v>
      </c>
      <c r="I43" s="35">
        <f>I44+I45+I48+I49+I50</f>
        <v>66000</v>
      </c>
      <c r="J43" s="35">
        <f>J44+J45+J48+J49+J50</f>
        <v>76000</v>
      </c>
      <c r="K43" s="35">
        <f>K44+K45+K48+K49+K50</f>
        <v>96000</v>
      </c>
    </row>
    <row r="44" spans="1:11" ht="15.75" thickBot="1">
      <c r="A44" s="235"/>
      <c r="B44" s="222"/>
      <c r="C44" s="4" t="s">
        <v>48</v>
      </c>
      <c r="D44" s="217" t="s">
        <v>118</v>
      </c>
      <c r="E44" s="218"/>
      <c r="F44" s="75">
        <v>33</v>
      </c>
      <c r="G44" s="29"/>
      <c r="H44" s="62"/>
      <c r="I44" s="62"/>
      <c r="J44" s="62"/>
      <c r="K44" s="71"/>
    </row>
    <row r="45" spans="1:11" ht="15.75" thickBot="1">
      <c r="A45" s="235"/>
      <c r="B45" s="222"/>
      <c r="C45" s="4" t="s">
        <v>54</v>
      </c>
      <c r="D45" s="217" t="s">
        <v>119</v>
      </c>
      <c r="E45" s="218"/>
      <c r="F45" s="75">
        <v>34</v>
      </c>
      <c r="G45" s="34">
        <v>60000</v>
      </c>
      <c r="H45" s="62">
        <f>G45/4</f>
        <v>15000</v>
      </c>
      <c r="I45" s="62">
        <f>H45</f>
        <v>15000</v>
      </c>
      <c r="J45" s="62">
        <f>H45</f>
        <v>15000</v>
      </c>
      <c r="K45" s="71">
        <f>H45</f>
        <v>15000</v>
      </c>
    </row>
    <row r="46" spans="1:11" ht="15.75" thickBot="1">
      <c r="A46" s="235"/>
      <c r="B46" s="222"/>
      <c r="C46" s="221"/>
      <c r="D46" s="4" t="s">
        <v>120</v>
      </c>
      <c r="E46" s="53" t="s">
        <v>121</v>
      </c>
      <c r="F46" s="75">
        <v>35</v>
      </c>
      <c r="G46" s="29">
        <v>15000</v>
      </c>
      <c r="H46" s="62">
        <v>2000</v>
      </c>
      <c r="I46" s="62">
        <v>5000</v>
      </c>
      <c r="J46" s="62">
        <v>5000</v>
      </c>
      <c r="K46" s="71">
        <v>3000</v>
      </c>
    </row>
    <row r="47" spans="1:11" ht="15.75" thickBot="1">
      <c r="A47" s="235"/>
      <c r="B47" s="222"/>
      <c r="C47" s="223"/>
      <c r="D47" s="4" t="s">
        <v>122</v>
      </c>
      <c r="E47" s="53" t="s">
        <v>123</v>
      </c>
      <c r="F47" s="75">
        <v>36</v>
      </c>
      <c r="G47" s="29">
        <v>25000</v>
      </c>
      <c r="H47" s="62">
        <v>6000</v>
      </c>
      <c r="I47" s="62">
        <v>6500</v>
      </c>
      <c r="J47" s="62">
        <v>6000</v>
      </c>
      <c r="K47" s="71">
        <v>6500</v>
      </c>
    </row>
    <row r="48" spans="1:11" ht="24" customHeight="1" thickBot="1">
      <c r="A48" s="235"/>
      <c r="B48" s="222"/>
      <c r="C48" s="4" t="s">
        <v>56</v>
      </c>
      <c r="D48" s="217" t="s">
        <v>124</v>
      </c>
      <c r="E48" s="218"/>
      <c r="F48" s="75">
        <v>37</v>
      </c>
      <c r="G48" s="29">
        <v>5000</v>
      </c>
      <c r="H48" s="62">
        <v>2000</v>
      </c>
      <c r="I48" s="62">
        <v>1000</v>
      </c>
      <c r="J48" s="62">
        <v>1000</v>
      </c>
      <c r="K48" s="71">
        <v>1000</v>
      </c>
    </row>
    <row r="49" spans="1:11" ht="15.75" thickBot="1">
      <c r="A49" s="235"/>
      <c r="B49" s="222"/>
      <c r="C49" s="4" t="s">
        <v>58</v>
      </c>
      <c r="D49" s="217" t="s">
        <v>125</v>
      </c>
      <c r="E49" s="218"/>
      <c r="F49" s="75">
        <v>38</v>
      </c>
      <c r="G49" s="29">
        <v>260000</v>
      </c>
      <c r="H49" s="62">
        <v>70000</v>
      </c>
      <c r="I49" s="62">
        <v>50000</v>
      </c>
      <c r="J49" s="62">
        <v>60000</v>
      </c>
      <c r="K49" s="71">
        <v>80000</v>
      </c>
    </row>
    <row r="50" spans="1:11" ht="15.75" thickBot="1">
      <c r="A50" s="235"/>
      <c r="B50" s="222"/>
      <c r="C50" s="4" t="s">
        <v>60</v>
      </c>
      <c r="D50" s="217" t="s">
        <v>126</v>
      </c>
      <c r="E50" s="218"/>
      <c r="F50" s="75">
        <v>39</v>
      </c>
      <c r="G50" s="29"/>
      <c r="H50" s="62"/>
      <c r="I50" s="62"/>
      <c r="J50" s="62"/>
      <c r="K50" s="71"/>
    </row>
    <row r="51" spans="1:11" ht="15.75" thickBot="1">
      <c r="A51" s="235"/>
      <c r="B51" s="222"/>
      <c r="C51" s="4" t="s">
        <v>127</v>
      </c>
      <c r="D51" s="217" t="s">
        <v>299</v>
      </c>
      <c r="E51" s="218"/>
      <c r="F51" s="75">
        <v>40</v>
      </c>
      <c r="G51" s="34">
        <f>G52+G53+G56</f>
        <v>44000</v>
      </c>
      <c r="H51" s="34">
        <f>H52+H53+H56</f>
        <v>10500</v>
      </c>
      <c r="I51" s="34">
        <f>I52+I53+I56</f>
        <v>11250</v>
      </c>
      <c r="J51" s="34">
        <f>J52+J53+J56</f>
        <v>11750</v>
      </c>
      <c r="K51" s="34">
        <f>K52+K53+K56</f>
        <v>10500</v>
      </c>
    </row>
    <row r="52" spans="1:11" ht="15.75" thickBot="1">
      <c r="A52" s="235"/>
      <c r="B52" s="222"/>
      <c r="C52" s="4" t="s">
        <v>48</v>
      </c>
      <c r="D52" s="217" t="s">
        <v>128</v>
      </c>
      <c r="E52" s="218"/>
      <c r="F52" s="75">
        <v>41</v>
      </c>
      <c r="G52" s="29">
        <v>27000</v>
      </c>
      <c r="H52" s="62">
        <v>6250</v>
      </c>
      <c r="I52" s="62">
        <v>7000</v>
      </c>
      <c r="J52" s="62">
        <v>7500</v>
      </c>
      <c r="K52" s="71">
        <v>6250</v>
      </c>
    </row>
    <row r="53" spans="1:11" ht="15.75" thickBot="1">
      <c r="A53" s="235"/>
      <c r="B53" s="222"/>
      <c r="C53" s="4" t="s">
        <v>54</v>
      </c>
      <c r="D53" s="217" t="s">
        <v>129</v>
      </c>
      <c r="E53" s="218"/>
      <c r="F53" s="75">
        <v>42</v>
      </c>
      <c r="G53" s="34">
        <f>G54+G55</f>
        <v>5000</v>
      </c>
      <c r="H53" s="34">
        <f>H54+H55</f>
        <v>1250</v>
      </c>
      <c r="I53" s="34">
        <f>I54+I55</f>
        <v>1250</v>
      </c>
      <c r="J53" s="34">
        <f>J54+J55</f>
        <v>1250</v>
      </c>
      <c r="K53" s="34">
        <f>K54+K55</f>
        <v>1250</v>
      </c>
    </row>
    <row r="54" spans="1:11" ht="24.75" thickBot="1">
      <c r="A54" s="235"/>
      <c r="B54" s="222"/>
      <c r="C54" s="221"/>
      <c r="D54" s="4" t="s">
        <v>120</v>
      </c>
      <c r="E54" s="53" t="s">
        <v>130</v>
      </c>
      <c r="F54" s="75">
        <v>43</v>
      </c>
      <c r="G54" s="29"/>
      <c r="H54" s="62"/>
      <c r="I54" s="62"/>
      <c r="J54" s="62"/>
      <c r="K54" s="71"/>
    </row>
    <row r="55" spans="1:11" ht="15.75" thickBot="1">
      <c r="A55" s="235"/>
      <c r="B55" s="222"/>
      <c r="C55" s="223"/>
      <c r="D55" s="4" t="s">
        <v>122</v>
      </c>
      <c r="E55" s="53" t="s">
        <v>131</v>
      </c>
      <c r="F55" s="75">
        <v>44</v>
      </c>
      <c r="G55" s="29">
        <v>5000</v>
      </c>
      <c r="H55" s="62">
        <v>1250</v>
      </c>
      <c r="I55" s="62">
        <v>1250</v>
      </c>
      <c r="J55" s="62">
        <v>1250</v>
      </c>
      <c r="K55" s="71">
        <v>1250</v>
      </c>
    </row>
    <row r="56" spans="1:11" ht="15.75" thickBot="1">
      <c r="A56" s="235"/>
      <c r="B56" s="222"/>
      <c r="C56" s="4" t="s">
        <v>56</v>
      </c>
      <c r="D56" s="217" t="s">
        <v>132</v>
      </c>
      <c r="E56" s="218"/>
      <c r="F56" s="75">
        <v>45</v>
      </c>
      <c r="G56" s="29">
        <v>12000</v>
      </c>
      <c r="H56" s="62">
        <f>G56/4</f>
        <v>3000</v>
      </c>
      <c r="I56" s="62">
        <v>3000</v>
      </c>
      <c r="J56" s="62">
        <v>3000</v>
      </c>
      <c r="K56" s="71">
        <v>3000</v>
      </c>
    </row>
    <row r="57" spans="1:11" ht="15.75" thickBot="1">
      <c r="A57" s="235"/>
      <c r="B57" s="222"/>
      <c r="C57" s="4" t="s">
        <v>133</v>
      </c>
      <c r="D57" s="217" t="s">
        <v>341</v>
      </c>
      <c r="E57" s="218"/>
      <c r="F57" s="75">
        <v>46</v>
      </c>
      <c r="G57" s="34">
        <f>G58+G59+G61+G68+G73+G74+G78+G79+G80+G89</f>
        <v>305000</v>
      </c>
      <c r="H57" s="34">
        <f>H58+H59+H61+H68+H73+H74+H78+H79+H80+H89</f>
        <v>71750</v>
      </c>
      <c r="I57" s="34">
        <f>I58+I59+I61+I68+I73+I74+I78+I79+I80+I89</f>
        <v>90250</v>
      </c>
      <c r="J57" s="34">
        <f>J58+J59+J61+J68+J73+J74+J78+J79+J80+J89</f>
        <v>72750</v>
      </c>
      <c r="K57" s="34">
        <f>K58+K59+K61+K68+K73+K74+K78+K79+K80+K89</f>
        <v>70250</v>
      </c>
    </row>
    <row r="58" spans="1:11" ht="15.75" thickBot="1">
      <c r="A58" s="235"/>
      <c r="B58" s="222"/>
      <c r="C58" s="4" t="s">
        <v>48</v>
      </c>
      <c r="D58" s="217" t="s">
        <v>134</v>
      </c>
      <c r="E58" s="218"/>
      <c r="F58" s="75">
        <v>47</v>
      </c>
      <c r="G58" s="29"/>
      <c r="H58" s="62"/>
      <c r="I58" s="62"/>
      <c r="J58" s="62"/>
      <c r="K58" s="71"/>
    </row>
    <row r="59" spans="1:11" ht="15.75" thickBot="1">
      <c r="A59" s="235"/>
      <c r="B59" s="222"/>
      <c r="C59" s="4" t="s">
        <v>54</v>
      </c>
      <c r="D59" s="217" t="s">
        <v>135</v>
      </c>
      <c r="E59" s="218"/>
      <c r="F59" s="75">
        <v>48</v>
      </c>
      <c r="G59" s="29">
        <v>20000</v>
      </c>
      <c r="H59" s="62">
        <v>1000</v>
      </c>
      <c r="I59" s="62">
        <v>19000</v>
      </c>
      <c r="J59" s="62"/>
      <c r="K59" s="71"/>
    </row>
    <row r="60" spans="1:11" ht="24.75" thickBot="1">
      <c r="A60" s="235"/>
      <c r="B60" s="222"/>
      <c r="C60" s="4"/>
      <c r="D60" s="5" t="s">
        <v>120</v>
      </c>
      <c r="E60" s="53" t="s">
        <v>136</v>
      </c>
      <c r="F60" s="75">
        <v>49</v>
      </c>
      <c r="G60" s="29"/>
      <c r="H60" s="62"/>
      <c r="I60" s="62"/>
      <c r="J60" s="62"/>
      <c r="K60" s="71"/>
    </row>
    <row r="61" spans="1:11" ht="15.75" thickBot="1">
      <c r="A61" s="235"/>
      <c r="B61" s="222"/>
      <c r="C61" s="4" t="s">
        <v>56</v>
      </c>
      <c r="D61" s="217" t="s">
        <v>342</v>
      </c>
      <c r="E61" s="218"/>
      <c r="F61" s="75">
        <v>50</v>
      </c>
      <c r="G61" s="34">
        <f>G62+G64</f>
        <v>28000</v>
      </c>
      <c r="H61" s="34">
        <f>H62+H64</f>
        <v>7000</v>
      </c>
      <c r="I61" s="34">
        <f>I62+I64</f>
        <v>7000</v>
      </c>
      <c r="J61" s="34">
        <f>J62+J64</f>
        <v>7000</v>
      </c>
      <c r="K61" s="34">
        <f>K62+K64</f>
        <v>7000</v>
      </c>
    </row>
    <row r="62" spans="1:11" ht="15.75" thickBot="1">
      <c r="A62" s="235"/>
      <c r="B62" s="222"/>
      <c r="C62" s="221"/>
      <c r="D62" s="4" t="s">
        <v>137</v>
      </c>
      <c r="E62" s="53" t="s">
        <v>138</v>
      </c>
      <c r="F62" s="75">
        <v>51</v>
      </c>
      <c r="G62" s="29">
        <v>12000</v>
      </c>
      <c r="H62" s="62">
        <f>G62/4</f>
        <v>3000</v>
      </c>
      <c r="I62" s="62">
        <f>H62</f>
        <v>3000</v>
      </c>
      <c r="J62" s="62">
        <f>I62</f>
        <v>3000</v>
      </c>
      <c r="K62" s="62">
        <f>J62</f>
        <v>3000</v>
      </c>
    </row>
    <row r="63" spans="1:11" ht="36.75" thickBot="1">
      <c r="A63" s="235"/>
      <c r="B63" s="222"/>
      <c r="C63" s="222"/>
      <c r="D63" s="4"/>
      <c r="E63" s="53" t="s">
        <v>139</v>
      </c>
      <c r="F63" s="75">
        <v>52</v>
      </c>
      <c r="G63" s="29"/>
      <c r="H63" s="62"/>
      <c r="I63" s="62"/>
      <c r="J63" s="62"/>
      <c r="K63" s="71"/>
    </row>
    <row r="64" spans="1:11" ht="24.75" thickBot="1">
      <c r="A64" s="235"/>
      <c r="B64" s="222"/>
      <c r="C64" s="222"/>
      <c r="D64" s="4" t="s">
        <v>140</v>
      </c>
      <c r="E64" s="53" t="s">
        <v>141</v>
      </c>
      <c r="F64" s="75">
        <v>53</v>
      </c>
      <c r="G64" s="29">
        <v>16000</v>
      </c>
      <c r="H64" s="62">
        <f>G64/4</f>
        <v>4000</v>
      </c>
      <c r="I64" s="62">
        <f>H64</f>
        <v>4000</v>
      </c>
      <c r="J64" s="62">
        <f>H64</f>
        <v>4000</v>
      </c>
      <c r="K64" s="62">
        <f>J64</f>
        <v>4000</v>
      </c>
    </row>
    <row r="65" spans="1:11" ht="48.75" thickBot="1">
      <c r="A65" s="235"/>
      <c r="B65" s="222"/>
      <c r="C65" s="222"/>
      <c r="D65" s="224"/>
      <c r="E65" s="53" t="s">
        <v>142</v>
      </c>
      <c r="F65" s="75">
        <v>54</v>
      </c>
      <c r="G65" s="29"/>
      <c r="H65" s="62"/>
      <c r="I65" s="62"/>
      <c r="J65" s="62"/>
      <c r="K65" s="71"/>
    </row>
    <row r="66" spans="1:11" ht="72.75" thickBot="1">
      <c r="A66" s="235"/>
      <c r="B66" s="222"/>
      <c r="C66" s="222"/>
      <c r="D66" s="225"/>
      <c r="E66" s="53" t="s">
        <v>143</v>
      </c>
      <c r="F66" s="75">
        <v>55</v>
      </c>
      <c r="G66" s="29"/>
      <c r="H66" s="62"/>
      <c r="I66" s="62"/>
      <c r="J66" s="62"/>
      <c r="K66" s="71"/>
    </row>
    <row r="67" spans="1:11" ht="15.75" thickBot="1">
      <c r="A67" s="235"/>
      <c r="B67" s="222"/>
      <c r="C67" s="223"/>
      <c r="D67" s="226"/>
      <c r="E67" s="53" t="s">
        <v>144</v>
      </c>
      <c r="F67" s="75">
        <v>56</v>
      </c>
      <c r="G67" s="29"/>
      <c r="H67" s="62"/>
      <c r="I67" s="62"/>
      <c r="J67" s="62"/>
      <c r="K67" s="71"/>
    </row>
    <row r="68" spans="1:11" ht="15.75" thickBot="1">
      <c r="A68" s="235"/>
      <c r="B68" s="222"/>
      <c r="C68" s="4" t="s">
        <v>58</v>
      </c>
      <c r="D68" s="217" t="s">
        <v>343</v>
      </c>
      <c r="E68" s="218"/>
      <c r="F68" s="75">
        <v>57</v>
      </c>
      <c r="G68" s="34">
        <f>G69+G70+G71+G72</f>
        <v>0</v>
      </c>
      <c r="H68" s="62"/>
      <c r="I68" s="62"/>
      <c r="J68" s="62"/>
      <c r="K68" s="71"/>
    </row>
    <row r="69" spans="1:11" ht="24.75" thickBot="1">
      <c r="A69" s="235"/>
      <c r="B69" s="222"/>
      <c r="C69" s="221"/>
      <c r="D69" s="4" t="s">
        <v>145</v>
      </c>
      <c r="E69" s="53" t="s">
        <v>146</v>
      </c>
      <c r="F69" s="75">
        <v>58</v>
      </c>
      <c r="G69" s="34"/>
      <c r="H69" s="62"/>
      <c r="I69" s="62"/>
      <c r="J69" s="62"/>
      <c r="K69" s="71"/>
    </row>
    <row r="70" spans="1:11" ht="24.75" thickBot="1">
      <c r="A70" s="235"/>
      <c r="B70" s="222"/>
      <c r="C70" s="222"/>
      <c r="D70" s="4" t="s">
        <v>147</v>
      </c>
      <c r="E70" s="53" t="s">
        <v>148</v>
      </c>
      <c r="F70" s="75">
        <v>59</v>
      </c>
      <c r="G70" s="29"/>
      <c r="H70" s="62"/>
      <c r="I70" s="62"/>
      <c r="J70" s="62"/>
      <c r="K70" s="71"/>
    </row>
    <row r="71" spans="1:11" ht="24.75" thickBot="1">
      <c r="A71" s="235"/>
      <c r="B71" s="222"/>
      <c r="C71" s="222"/>
      <c r="D71" s="4" t="s">
        <v>149</v>
      </c>
      <c r="E71" s="53" t="s">
        <v>150</v>
      </c>
      <c r="F71" s="75">
        <v>60</v>
      </c>
      <c r="G71" s="29"/>
      <c r="H71" s="62"/>
      <c r="I71" s="62"/>
      <c r="J71" s="62"/>
      <c r="K71" s="71"/>
    </row>
    <row r="72" spans="1:11" ht="15.75" thickBot="1">
      <c r="A72" s="235"/>
      <c r="B72" s="222"/>
      <c r="C72" s="223"/>
      <c r="D72" s="4" t="s">
        <v>151</v>
      </c>
      <c r="E72" s="53" t="s">
        <v>152</v>
      </c>
      <c r="F72" s="75">
        <v>61</v>
      </c>
      <c r="G72" s="29"/>
      <c r="H72" s="62"/>
      <c r="I72" s="62"/>
      <c r="J72" s="62"/>
      <c r="K72" s="71"/>
    </row>
    <row r="73" spans="1:11" ht="15.75" thickBot="1">
      <c r="A73" s="235"/>
      <c r="B73" s="222"/>
      <c r="C73" s="4" t="s">
        <v>60</v>
      </c>
      <c r="D73" s="217" t="s">
        <v>153</v>
      </c>
      <c r="E73" s="218"/>
      <c r="F73" s="75">
        <v>62</v>
      </c>
      <c r="G73" s="29">
        <v>1000</v>
      </c>
      <c r="H73" s="62">
        <f>G73/4</f>
        <v>250</v>
      </c>
      <c r="I73" s="62">
        <f>H73</f>
        <v>250</v>
      </c>
      <c r="J73" s="62">
        <f>I73</f>
        <v>250</v>
      </c>
      <c r="K73" s="62">
        <f>J73</f>
        <v>250</v>
      </c>
    </row>
    <row r="74" spans="1:11" ht="15.75" thickBot="1">
      <c r="A74" s="235"/>
      <c r="B74" s="222"/>
      <c r="C74" s="4" t="s">
        <v>98</v>
      </c>
      <c r="D74" s="217" t="s">
        <v>154</v>
      </c>
      <c r="E74" s="218"/>
      <c r="F74" s="75">
        <v>63</v>
      </c>
      <c r="G74" s="29">
        <v>5000</v>
      </c>
      <c r="H74" s="62">
        <f>G74/4</f>
        <v>1250</v>
      </c>
      <c r="I74" s="62">
        <f>H74</f>
        <v>1250</v>
      </c>
      <c r="J74" s="62">
        <f>H74</f>
        <v>1250</v>
      </c>
      <c r="K74" s="71">
        <f>J74</f>
        <v>1250</v>
      </c>
    </row>
    <row r="75" spans="1:11" ht="15.75" thickBot="1">
      <c r="A75" s="235"/>
      <c r="B75" s="222"/>
      <c r="C75" s="221"/>
      <c r="D75" s="217" t="s">
        <v>344</v>
      </c>
      <c r="E75" s="218"/>
      <c r="F75" s="75">
        <v>64</v>
      </c>
      <c r="G75" s="34">
        <v>5000</v>
      </c>
      <c r="H75" s="62">
        <f>H76+H77</f>
        <v>1250</v>
      </c>
      <c r="I75" s="62">
        <f>I76+I77</f>
        <v>1250</v>
      </c>
      <c r="J75" s="62">
        <f>J76+J77</f>
        <v>1250</v>
      </c>
      <c r="K75" s="62">
        <f>K76+K77</f>
        <v>1250</v>
      </c>
    </row>
    <row r="76" spans="1:11" ht="15.75" thickBot="1">
      <c r="A76" s="235"/>
      <c r="B76" s="222"/>
      <c r="C76" s="222"/>
      <c r="D76" s="217" t="s">
        <v>155</v>
      </c>
      <c r="E76" s="218"/>
      <c r="F76" s="75">
        <v>65</v>
      </c>
      <c r="G76" s="29">
        <v>1000</v>
      </c>
      <c r="H76" s="62">
        <f>G76/4</f>
        <v>250</v>
      </c>
      <c r="I76" s="62">
        <f aca="true" t="shared" si="0" ref="I76:K77">H76</f>
        <v>250</v>
      </c>
      <c r="J76" s="62">
        <f t="shared" si="0"/>
        <v>250</v>
      </c>
      <c r="K76" s="62">
        <f t="shared" si="0"/>
        <v>250</v>
      </c>
    </row>
    <row r="77" spans="1:11" ht="15.75" thickBot="1">
      <c r="A77" s="235"/>
      <c r="B77" s="222"/>
      <c r="C77" s="223"/>
      <c r="D77" s="217" t="s">
        <v>156</v>
      </c>
      <c r="E77" s="218"/>
      <c r="F77" s="75">
        <v>66</v>
      </c>
      <c r="G77" s="29">
        <v>4000</v>
      </c>
      <c r="H77" s="62">
        <f>G77/4</f>
        <v>1000</v>
      </c>
      <c r="I77" s="62">
        <f t="shared" si="0"/>
        <v>1000</v>
      </c>
      <c r="J77" s="62">
        <f t="shared" si="0"/>
        <v>1000</v>
      </c>
      <c r="K77" s="62">
        <f t="shared" si="0"/>
        <v>1000</v>
      </c>
    </row>
    <row r="78" spans="1:11" ht="15.75" thickBot="1">
      <c r="A78" s="235"/>
      <c r="B78" s="222"/>
      <c r="C78" s="4" t="s">
        <v>157</v>
      </c>
      <c r="D78" s="217" t="s">
        <v>158</v>
      </c>
      <c r="E78" s="218"/>
      <c r="F78" s="75">
        <v>67</v>
      </c>
      <c r="G78" s="29">
        <v>50000</v>
      </c>
      <c r="H78" s="62">
        <v>14000</v>
      </c>
      <c r="I78" s="62">
        <v>12000</v>
      </c>
      <c r="J78" s="62">
        <v>12000</v>
      </c>
      <c r="K78" s="71">
        <v>12000</v>
      </c>
    </row>
    <row r="79" spans="1:11" ht="15.75" thickBot="1">
      <c r="A79" s="235"/>
      <c r="B79" s="222"/>
      <c r="C79" s="4" t="s">
        <v>159</v>
      </c>
      <c r="D79" s="217" t="s">
        <v>160</v>
      </c>
      <c r="E79" s="218"/>
      <c r="F79" s="75">
        <v>68</v>
      </c>
      <c r="G79" s="29">
        <v>4500</v>
      </c>
      <c r="H79" s="62">
        <f>G79/4</f>
        <v>1125</v>
      </c>
      <c r="I79" s="62">
        <v>1125</v>
      </c>
      <c r="J79" s="62">
        <v>1125</v>
      </c>
      <c r="K79" s="71">
        <v>1125</v>
      </c>
    </row>
    <row r="80" spans="1:11" ht="15.75" thickBot="1">
      <c r="A80" s="235"/>
      <c r="B80" s="222"/>
      <c r="C80" s="4" t="s">
        <v>161</v>
      </c>
      <c r="D80" s="217" t="s">
        <v>162</v>
      </c>
      <c r="E80" s="218"/>
      <c r="F80" s="75">
        <v>69</v>
      </c>
      <c r="G80" s="34">
        <f>G81+G82+G83+G84+G86+G87+G88</f>
        <v>171500</v>
      </c>
      <c r="H80" s="34">
        <f>H81+H82+H83+H84+H86+H87+H88</f>
        <v>42125</v>
      </c>
      <c r="I80" s="34">
        <f>I81+I82+I83+I84+I86+I87+I88</f>
        <v>42125</v>
      </c>
      <c r="J80" s="34">
        <f>J81+J82+J83+J84+J86+J87+J88</f>
        <v>43625</v>
      </c>
      <c r="K80" s="34">
        <f>K81+K82+K83+K84+K86+K87+K88</f>
        <v>43625</v>
      </c>
    </row>
    <row r="81" spans="1:11" ht="15.75" thickBot="1">
      <c r="A81" s="235"/>
      <c r="B81" s="222"/>
      <c r="C81" s="221"/>
      <c r="D81" s="4" t="s">
        <v>163</v>
      </c>
      <c r="E81" s="53" t="s">
        <v>164</v>
      </c>
      <c r="F81" s="75">
        <v>70</v>
      </c>
      <c r="G81" s="29">
        <v>155000</v>
      </c>
      <c r="H81" s="62">
        <v>38000</v>
      </c>
      <c r="I81" s="62">
        <v>38000</v>
      </c>
      <c r="J81" s="62">
        <v>39500</v>
      </c>
      <c r="K81" s="71">
        <v>39500</v>
      </c>
    </row>
    <row r="82" spans="1:11" ht="24.75" thickBot="1">
      <c r="A82" s="235"/>
      <c r="B82" s="222"/>
      <c r="C82" s="222"/>
      <c r="D82" s="4" t="s">
        <v>165</v>
      </c>
      <c r="E82" s="53" t="s">
        <v>166</v>
      </c>
      <c r="F82" s="75">
        <v>71</v>
      </c>
      <c r="G82" s="29">
        <v>13500</v>
      </c>
      <c r="H82" s="62">
        <f>G82/4</f>
        <v>3375</v>
      </c>
      <c r="I82" s="62">
        <f>H82</f>
        <v>3375</v>
      </c>
      <c r="J82" s="62">
        <f>I82</f>
        <v>3375</v>
      </c>
      <c r="K82" s="71">
        <f>J82</f>
        <v>3375</v>
      </c>
    </row>
    <row r="83" spans="1:11" ht="24.75" thickBot="1">
      <c r="A83" s="235"/>
      <c r="B83" s="222"/>
      <c r="C83" s="222"/>
      <c r="D83" s="4" t="s">
        <v>167</v>
      </c>
      <c r="E83" s="53" t="s">
        <v>168</v>
      </c>
      <c r="F83" s="75">
        <v>72</v>
      </c>
      <c r="G83" s="29">
        <v>3000</v>
      </c>
      <c r="H83" s="62">
        <f>G83/4</f>
        <v>750</v>
      </c>
      <c r="I83" s="62">
        <v>750</v>
      </c>
      <c r="J83" s="62">
        <v>750</v>
      </c>
      <c r="K83" s="71">
        <v>750</v>
      </c>
    </row>
    <row r="84" spans="1:11" ht="36.75" thickBot="1">
      <c r="A84" s="235"/>
      <c r="B84" s="222"/>
      <c r="C84" s="222"/>
      <c r="D84" s="4" t="s">
        <v>169</v>
      </c>
      <c r="E84" s="53" t="s">
        <v>170</v>
      </c>
      <c r="F84" s="75">
        <v>73</v>
      </c>
      <c r="G84" s="29"/>
      <c r="H84" s="62"/>
      <c r="I84" s="62"/>
      <c r="J84" s="62"/>
      <c r="K84" s="71"/>
    </row>
    <row r="85" spans="1:11" ht="24.75" thickBot="1">
      <c r="A85" s="235"/>
      <c r="B85" s="222"/>
      <c r="C85" s="222"/>
      <c r="D85" s="4"/>
      <c r="E85" s="53" t="s">
        <v>171</v>
      </c>
      <c r="F85" s="75">
        <v>74</v>
      </c>
      <c r="G85" s="29"/>
      <c r="H85" s="62"/>
      <c r="I85" s="62"/>
      <c r="J85" s="62"/>
      <c r="K85" s="71"/>
    </row>
    <row r="86" spans="1:11" ht="24.75" thickBot="1">
      <c r="A86" s="235"/>
      <c r="B86" s="222"/>
      <c r="C86" s="222"/>
      <c r="D86" s="4" t="s">
        <v>172</v>
      </c>
      <c r="E86" s="53" t="s">
        <v>173</v>
      </c>
      <c r="F86" s="75">
        <v>75</v>
      </c>
      <c r="G86" s="29"/>
      <c r="H86" s="62"/>
      <c r="I86" s="62"/>
      <c r="J86" s="62"/>
      <c r="K86" s="71"/>
    </row>
    <row r="87" spans="1:11" ht="60.75" thickBot="1">
      <c r="A87" s="235"/>
      <c r="B87" s="222"/>
      <c r="C87" s="222"/>
      <c r="D87" s="4" t="s">
        <v>174</v>
      </c>
      <c r="E87" s="53" t="s">
        <v>175</v>
      </c>
      <c r="F87" s="75">
        <v>76</v>
      </c>
      <c r="G87" s="29"/>
      <c r="H87" s="62"/>
      <c r="I87" s="62"/>
      <c r="J87" s="62"/>
      <c r="K87" s="71"/>
    </row>
    <row r="88" spans="1:11" ht="24.75" thickBot="1">
      <c r="A88" s="235"/>
      <c r="B88" s="222"/>
      <c r="C88" s="223"/>
      <c r="D88" s="4" t="s">
        <v>176</v>
      </c>
      <c r="E88" s="53" t="s">
        <v>177</v>
      </c>
      <c r="F88" s="75">
        <v>77</v>
      </c>
      <c r="G88" s="29"/>
      <c r="H88" s="62"/>
      <c r="I88" s="62"/>
      <c r="J88" s="62"/>
      <c r="K88" s="71"/>
    </row>
    <row r="89" spans="1:11" ht="15.75" thickBot="1">
      <c r="A89" s="235"/>
      <c r="B89" s="222"/>
      <c r="C89" s="4" t="s">
        <v>178</v>
      </c>
      <c r="D89" s="217" t="s">
        <v>61</v>
      </c>
      <c r="E89" s="218"/>
      <c r="F89" s="75">
        <v>78</v>
      </c>
      <c r="G89" s="29">
        <v>25000</v>
      </c>
      <c r="H89" s="62">
        <v>5000</v>
      </c>
      <c r="I89" s="62">
        <v>7500</v>
      </c>
      <c r="J89" s="62">
        <v>7500</v>
      </c>
      <c r="K89" s="71">
        <v>5000</v>
      </c>
    </row>
    <row r="90" spans="1:11" ht="15.75" thickBot="1">
      <c r="A90" s="235"/>
      <c r="B90" s="222"/>
      <c r="C90" s="219" t="s">
        <v>345</v>
      </c>
      <c r="D90" s="220"/>
      <c r="E90" s="220"/>
      <c r="F90" s="75">
        <v>79</v>
      </c>
      <c r="G90" s="63">
        <f>G91+G92+G93+G94+G95+G96</f>
        <v>10000</v>
      </c>
      <c r="H90" s="62">
        <f>G90/4</f>
        <v>2500</v>
      </c>
      <c r="I90" s="62">
        <f>H90</f>
        <v>2500</v>
      </c>
      <c r="J90" s="62">
        <f>I90</f>
        <v>2500</v>
      </c>
      <c r="K90" s="71">
        <f>J90</f>
        <v>2500</v>
      </c>
    </row>
    <row r="91" spans="1:11" ht="15.75" thickBot="1">
      <c r="A91" s="235"/>
      <c r="B91" s="222"/>
      <c r="C91" s="4" t="s">
        <v>48</v>
      </c>
      <c r="D91" s="217" t="s">
        <v>179</v>
      </c>
      <c r="E91" s="218"/>
      <c r="F91" s="75">
        <v>80</v>
      </c>
      <c r="G91" s="29"/>
      <c r="H91" s="62"/>
      <c r="I91" s="62"/>
      <c r="J91" s="62"/>
      <c r="K91" s="71"/>
    </row>
    <row r="92" spans="1:11" ht="15.75" thickBot="1">
      <c r="A92" s="235"/>
      <c r="B92" s="222"/>
      <c r="C92" s="4" t="s">
        <v>54</v>
      </c>
      <c r="D92" s="217" t="s">
        <v>180</v>
      </c>
      <c r="E92" s="218"/>
      <c r="F92" s="75">
        <v>81</v>
      </c>
      <c r="G92" s="29"/>
      <c r="H92" s="62"/>
      <c r="I92" s="62"/>
      <c r="J92" s="62"/>
      <c r="K92" s="71"/>
    </row>
    <row r="93" spans="1:11" ht="15.75" thickBot="1">
      <c r="A93" s="235"/>
      <c r="B93" s="222"/>
      <c r="C93" s="4" t="s">
        <v>56</v>
      </c>
      <c r="D93" s="217" t="s">
        <v>181</v>
      </c>
      <c r="E93" s="218"/>
      <c r="F93" s="75">
        <v>82</v>
      </c>
      <c r="G93" s="29"/>
      <c r="H93" s="62"/>
      <c r="I93" s="62"/>
      <c r="J93" s="62"/>
      <c r="K93" s="71"/>
    </row>
    <row r="94" spans="1:11" ht="15.75" thickBot="1">
      <c r="A94" s="235"/>
      <c r="B94" s="222"/>
      <c r="C94" s="4" t="s">
        <v>58</v>
      </c>
      <c r="D94" s="217" t="s">
        <v>182</v>
      </c>
      <c r="E94" s="218"/>
      <c r="F94" s="75">
        <v>83</v>
      </c>
      <c r="G94" s="29"/>
      <c r="H94" s="62"/>
      <c r="I94" s="62"/>
      <c r="J94" s="62"/>
      <c r="K94" s="71"/>
    </row>
    <row r="95" spans="1:11" ht="15.75" thickBot="1">
      <c r="A95" s="235"/>
      <c r="B95" s="222"/>
      <c r="C95" s="4" t="s">
        <v>60</v>
      </c>
      <c r="D95" s="217" t="s">
        <v>183</v>
      </c>
      <c r="E95" s="218"/>
      <c r="F95" s="75">
        <v>84</v>
      </c>
      <c r="G95" s="29"/>
      <c r="H95" s="62"/>
      <c r="I95" s="62"/>
      <c r="J95" s="62"/>
      <c r="K95" s="71"/>
    </row>
    <row r="96" spans="1:11" ht="15.75" thickBot="1">
      <c r="A96" s="235"/>
      <c r="B96" s="222"/>
      <c r="C96" s="4" t="s">
        <v>98</v>
      </c>
      <c r="D96" s="217" t="s">
        <v>184</v>
      </c>
      <c r="E96" s="218"/>
      <c r="F96" s="75">
        <v>85</v>
      </c>
      <c r="G96" s="29">
        <v>10000</v>
      </c>
      <c r="H96" s="62">
        <f>H90</f>
        <v>2500</v>
      </c>
      <c r="I96" s="62">
        <f>I90</f>
        <v>2500</v>
      </c>
      <c r="J96" s="62">
        <f>J90</f>
        <v>2500</v>
      </c>
      <c r="K96" s="62">
        <f>K90</f>
        <v>2500</v>
      </c>
    </row>
    <row r="97" spans="1:11" ht="15.75" thickBot="1">
      <c r="A97" s="235"/>
      <c r="B97" s="222"/>
      <c r="C97" s="219" t="s">
        <v>346</v>
      </c>
      <c r="D97" s="220"/>
      <c r="E97" s="220"/>
      <c r="F97" s="75">
        <v>86</v>
      </c>
      <c r="G97" s="29">
        <f>G98+G111+G115+G124</f>
        <v>903124</v>
      </c>
      <c r="H97" s="29">
        <f>H98+H111+H115+H124</f>
        <v>225781</v>
      </c>
      <c r="I97" s="29">
        <f>I98+I111+I115+I124</f>
        <v>225781</v>
      </c>
      <c r="J97" s="29">
        <f>J98+J111+J115+J124</f>
        <v>225781</v>
      </c>
      <c r="K97" s="29">
        <f>K98+K111+K115+K124</f>
        <v>225781</v>
      </c>
    </row>
    <row r="98" spans="1:11" ht="15.75" thickBot="1">
      <c r="A98" s="235"/>
      <c r="B98" s="222"/>
      <c r="C98" s="55" t="s">
        <v>290</v>
      </c>
      <c r="D98" s="220" t="s">
        <v>291</v>
      </c>
      <c r="E98" s="220"/>
      <c r="F98" s="75">
        <v>87</v>
      </c>
      <c r="G98" s="29">
        <f>G99+G103</f>
        <v>562000</v>
      </c>
      <c r="H98" s="29">
        <f>H99+H103</f>
        <v>140500</v>
      </c>
      <c r="I98" s="29">
        <f>I99+I103</f>
        <v>140500</v>
      </c>
      <c r="J98" s="29">
        <f>J99+J103</f>
        <v>140500</v>
      </c>
      <c r="K98" s="29">
        <f>K99+K103</f>
        <v>140500</v>
      </c>
    </row>
    <row r="99" spans="1:11" ht="15.75" thickBot="1">
      <c r="A99" s="235"/>
      <c r="B99" s="222"/>
      <c r="C99" s="4" t="s">
        <v>20</v>
      </c>
      <c r="D99" s="217" t="s">
        <v>185</v>
      </c>
      <c r="E99" s="218"/>
      <c r="F99" s="75">
        <v>88</v>
      </c>
      <c r="G99" s="29">
        <f>G100+G101+G102</f>
        <v>527000</v>
      </c>
      <c r="H99" s="29">
        <f>H100+H101+H102</f>
        <v>131750</v>
      </c>
      <c r="I99" s="29">
        <f>I100+I101+I102</f>
        <v>131750</v>
      </c>
      <c r="J99" s="29">
        <f>J100+J101+J102</f>
        <v>131750</v>
      </c>
      <c r="K99" s="29">
        <f>K100+K101+K102</f>
        <v>131750</v>
      </c>
    </row>
    <row r="100" spans="1:11" ht="15.75" thickBot="1">
      <c r="A100" s="235"/>
      <c r="B100" s="222"/>
      <c r="C100" s="4"/>
      <c r="D100" s="217" t="s">
        <v>186</v>
      </c>
      <c r="E100" s="218"/>
      <c r="F100" s="75">
        <v>89</v>
      </c>
      <c r="G100" s="29">
        <v>527000</v>
      </c>
      <c r="H100" s="62">
        <f>G100/4</f>
        <v>131750</v>
      </c>
      <c r="I100" s="62">
        <f>H100</f>
        <v>131750</v>
      </c>
      <c r="J100" s="62">
        <f>I100</f>
        <v>131750</v>
      </c>
      <c r="K100" s="71">
        <f>J100</f>
        <v>131750</v>
      </c>
    </row>
    <row r="101" spans="1:11" ht="15.75" thickBot="1">
      <c r="A101" s="235"/>
      <c r="B101" s="222"/>
      <c r="C101" s="221"/>
      <c r="D101" s="217" t="s">
        <v>187</v>
      </c>
      <c r="E101" s="218"/>
      <c r="F101" s="75">
        <v>90</v>
      </c>
      <c r="G101" s="34"/>
      <c r="H101" s="62"/>
      <c r="I101" s="62"/>
      <c r="J101" s="62"/>
      <c r="K101" s="71"/>
    </row>
    <row r="102" spans="1:11" ht="15.75" thickBot="1">
      <c r="A102" s="235"/>
      <c r="B102" s="222"/>
      <c r="C102" s="223"/>
      <c r="D102" s="217" t="s">
        <v>188</v>
      </c>
      <c r="E102" s="218"/>
      <c r="F102" s="75">
        <v>91</v>
      </c>
      <c r="G102" s="29"/>
      <c r="H102" s="62"/>
      <c r="I102" s="62"/>
      <c r="J102" s="62"/>
      <c r="K102" s="71"/>
    </row>
    <row r="103" spans="1:11" ht="15.75" thickBot="1">
      <c r="A103" s="235"/>
      <c r="B103" s="222"/>
      <c r="C103" s="4" t="s">
        <v>22</v>
      </c>
      <c r="D103" s="217" t="s">
        <v>189</v>
      </c>
      <c r="E103" s="218"/>
      <c r="F103" s="75">
        <v>92</v>
      </c>
      <c r="G103" s="29">
        <f>G104+G107+G108+G109+G110</f>
        <v>35000</v>
      </c>
      <c r="H103" s="29">
        <f>H104+H107+H108+H109+H110</f>
        <v>8750</v>
      </c>
      <c r="I103" s="29">
        <f>I104+I107+I108+I109+I110</f>
        <v>8750</v>
      </c>
      <c r="J103" s="29">
        <f>J104+J107+J108+J109+J110</f>
        <v>8750</v>
      </c>
      <c r="K103" s="29">
        <f>K104+K107+K108+K109+K110</f>
        <v>8750</v>
      </c>
    </row>
    <row r="104" spans="1:11" ht="15.75" thickBot="1">
      <c r="A104" s="235"/>
      <c r="B104" s="222"/>
      <c r="C104" s="221"/>
      <c r="D104" s="217" t="s">
        <v>190</v>
      </c>
      <c r="E104" s="218"/>
      <c r="F104" s="75">
        <v>93</v>
      </c>
      <c r="G104" s="29"/>
      <c r="H104" s="62"/>
      <c r="I104" s="62"/>
      <c r="J104" s="62"/>
      <c r="K104" s="71"/>
    </row>
    <row r="105" spans="1:11" ht="36.75" thickBot="1">
      <c r="A105" s="235"/>
      <c r="B105" s="222"/>
      <c r="C105" s="222"/>
      <c r="D105" s="224"/>
      <c r="E105" s="53" t="s">
        <v>191</v>
      </c>
      <c r="F105" s="75">
        <v>94</v>
      </c>
      <c r="G105" s="29"/>
      <c r="H105" s="62"/>
      <c r="I105" s="62"/>
      <c r="J105" s="62"/>
      <c r="K105" s="71"/>
    </row>
    <row r="106" spans="1:11" ht="48.75" thickBot="1">
      <c r="A106" s="235"/>
      <c r="B106" s="222"/>
      <c r="C106" s="222"/>
      <c r="D106" s="226"/>
      <c r="E106" s="53" t="s">
        <v>192</v>
      </c>
      <c r="F106" s="75">
        <v>95</v>
      </c>
      <c r="G106" s="29"/>
      <c r="H106" s="62"/>
      <c r="I106" s="62"/>
      <c r="J106" s="62"/>
      <c r="K106" s="71"/>
    </row>
    <row r="107" spans="1:11" ht="15.75" thickBot="1">
      <c r="A107" s="235"/>
      <c r="B107" s="222"/>
      <c r="C107" s="222"/>
      <c r="D107" s="217" t="s">
        <v>193</v>
      </c>
      <c r="E107" s="218"/>
      <c r="F107" s="75">
        <v>96</v>
      </c>
      <c r="G107" s="29">
        <v>35000</v>
      </c>
      <c r="H107" s="62">
        <f>8750</f>
        <v>8750</v>
      </c>
      <c r="I107" s="62">
        <v>8750</v>
      </c>
      <c r="J107" s="62">
        <v>8750</v>
      </c>
      <c r="K107" s="62">
        <v>8750</v>
      </c>
    </row>
    <row r="108" spans="1:11" ht="15.75" thickBot="1">
      <c r="A108" s="235"/>
      <c r="B108" s="222"/>
      <c r="C108" s="222"/>
      <c r="D108" s="217" t="s">
        <v>194</v>
      </c>
      <c r="E108" s="218"/>
      <c r="F108" s="75">
        <v>97</v>
      </c>
      <c r="G108" s="29"/>
      <c r="H108" s="62"/>
      <c r="I108" s="62"/>
      <c r="J108" s="62"/>
      <c r="K108" s="71"/>
    </row>
    <row r="109" spans="1:11" ht="15.75" thickBot="1">
      <c r="A109" s="235"/>
      <c r="B109" s="222"/>
      <c r="C109" s="222"/>
      <c r="D109" s="217" t="s">
        <v>195</v>
      </c>
      <c r="E109" s="218"/>
      <c r="F109" s="75">
        <v>98</v>
      </c>
      <c r="G109" s="29"/>
      <c r="H109" s="62"/>
      <c r="I109" s="62"/>
      <c r="J109" s="62"/>
      <c r="K109" s="71"/>
    </row>
    <row r="110" spans="1:11" ht="15.75" thickBot="1">
      <c r="A110" s="235"/>
      <c r="B110" s="222"/>
      <c r="C110" s="223"/>
      <c r="D110" s="217" t="s">
        <v>196</v>
      </c>
      <c r="E110" s="218"/>
      <c r="F110" s="75">
        <v>99</v>
      </c>
      <c r="G110" s="29"/>
      <c r="H110" s="62"/>
      <c r="I110" s="62"/>
      <c r="J110" s="62"/>
      <c r="K110" s="71"/>
    </row>
    <row r="111" spans="1:11" ht="15.75" thickBot="1">
      <c r="A111" s="235"/>
      <c r="B111" s="222"/>
      <c r="C111" s="4" t="s">
        <v>24</v>
      </c>
      <c r="D111" s="217" t="s">
        <v>197</v>
      </c>
      <c r="E111" s="218"/>
      <c r="F111" s="75">
        <v>100</v>
      </c>
      <c r="G111" s="29">
        <f>G112+G113+G114</f>
        <v>0</v>
      </c>
      <c r="H111" s="62"/>
      <c r="I111" s="62"/>
      <c r="J111" s="62"/>
      <c r="K111" s="71"/>
    </row>
    <row r="112" spans="1:11" ht="15.75" thickBot="1">
      <c r="A112" s="235"/>
      <c r="B112" s="222"/>
      <c r="C112" s="221"/>
      <c r="D112" s="217" t="s">
        <v>198</v>
      </c>
      <c r="E112" s="218"/>
      <c r="F112" s="75">
        <v>101</v>
      </c>
      <c r="G112" s="29"/>
      <c r="H112" s="62"/>
      <c r="I112" s="62"/>
      <c r="J112" s="62"/>
      <c r="K112" s="71"/>
    </row>
    <row r="113" spans="1:11" ht="15.75" thickBot="1">
      <c r="A113" s="235"/>
      <c r="B113" s="222"/>
      <c r="C113" s="222"/>
      <c r="D113" s="217" t="s">
        <v>199</v>
      </c>
      <c r="E113" s="218"/>
      <c r="F113" s="75">
        <v>102</v>
      </c>
      <c r="G113" s="29"/>
      <c r="H113" s="62"/>
      <c r="I113" s="62"/>
      <c r="J113" s="62"/>
      <c r="K113" s="71"/>
    </row>
    <row r="114" spans="1:11" ht="15.75" thickBot="1">
      <c r="A114" s="235"/>
      <c r="B114" s="222"/>
      <c r="C114" s="223"/>
      <c r="D114" s="217" t="s">
        <v>200</v>
      </c>
      <c r="E114" s="218"/>
      <c r="F114" s="75">
        <v>103</v>
      </c>
      <c r="G114" s="29"/>
      <c r="H114" s="62"/>
      <c r="I114" s="62"/>
      <c r="J114" s="62"/>
      <c r="K114" s="71"/>
    </row>
    <row r="115" spans="1:11" ht="15.75" thickBot="1">
      <c r="A115" s="235"/>
      <c r="B115" s="222"/>
      <c r="C115" s="4" t="s">
        <v>27</v>
      </c>
      <c r="D115" s="217" t="s">
        <v>347</v>
      </c>
      <c r="E115" s="218"/>
      <c r="F115" s="75">
        <v>104</v>
      </c>
      <c r="G115" s="29">
        <f>G116+G119+G122+G123</f>
        <v>147324</v>
      </c>
      <c r="H115" s="29">
        <f>H116+H119+H122+H123</f>
        <v>36831</v>
      </c>
      <c r="I115" s="29">
        <f>I116+I119+I122+I123</f>
        <v>36831</v>
      </c>
      <c r="J115" s="29">
        <f>J116+J119+J122+J123</f>
        <v>36831</v>
      </c>
      <c r="K115" s="29">
        <f>K116+K119+K122+K123</f>
        <v>36831</v>
      </c>
    </row>
    <row r="116" spans="1:11" ht="15.75" thickBot="1">
      <c r="A116" s="235"/>
      <c r="B116" s="222"/>
      <c r="C116" s="221"/>
      <c r="D116" s="217" t="s">
        <v>276</v>
      </c>
      <c r="E116" s="218"/>
      <c r="F116" s="75">
        <v>105</v>
      </c>
      <c r="G116" s="29">
        <v>71292</v>
      </c>
      <c r="H116" s="62">
        <f>G116/4</f>
        <v>17823</v>
      </c>
      <c r="I116" s="62">
        <f>G116/4</f>
        <v>17823</v>
      </c>
      <c r="J116" s="62">
        <f>I116</f>
        <v>17823</v>
      </c>
      <c r="K116" s="71">
        <f>J116</f>
        <v>17823</v>
      </c>
    </row>
    <row r="117" spans="1:11" ht="15.75" thickBot="1">
      <c r="A117" s="235"/>
      <c r="B117" s="222"/>
      <c r="C117" s="222"/>
      <c r="D117" s="219" t="s">
        <v>301</v>
      </c>
      <c r="E117" s="220"/>
      <c r="F117" s="75">
        <v>106</v>
      </c>
      <c r="G117" s="29"/>
      <c r="H117" s="62"/>
      <c r="I117" s="62"/>
      <c r="J117" s="62"/>
      <c r="K117" s="71"/>
    </row>
    <row r="118" spans="1:11" ht="15.75" thickBot="1">
      <c r="A118" s="235"/>
      <c r="B118" s="222"/>
      <c r="C118" s="222"/>
      <c r="D118" s="219" t="s">
        <v>302</v>
      </c>
      <c r="E118" s="220"/>
      <c r="F118" s="75">
        <v>107</v>
      </c>
      <c r="G118" s="29"/>
      <c r="H118" s="62"/>
      <c r="I118" s="62"/>
      <c r="J118" s="62"/>
      <c r="K118" s="71"/>
    </row>
    <row r="119" spans="1:11" ht="15.75" thickBot="1">
      <c r="A119" s="235"/>
      <c r="B119" s="222"/>
      <c r="C119" s="222"/>
      <c r="D119" s="217" t="s">
        <v>303</v>
      </c>
      <c r="E119" s="218"/>
      <c r="F119" s="75">
        <v>108</v>
      </c>
      <c r="G119" s="29">
        <v>64152</v>
      </c>
      <c r="H119" s="62">
        <f>G119/4</f>
        <v>16038</v>
      </c>
      <c r="I119" s="62">
        <f>H119</f>
        <v>16038</v>
      </c>
      <c r="J119" s="62">
        <f>I119</f>
        <v>16038</v>
      </c>
      <c r="K119" s="71">
        <f>J119</f>
        <v>16038</v>
      </c>
    </row>
    <row r="120" spans="1:11" ht="15.75" thickBot="1">
      <c r="A120" s="235"/>
      <c r="B120" s="222"/>
      <c r="C120" s="222"/>
      <c r="D120" s="219" t="s">
        <v>301</v>
      </c>
      <c r="E120" s="220"/>
      <c r="F120" s="75">
        <v>109</v>
      </c>
      <c r="G120" s="29"/>
      <c r="H120" s="62"/>
      <c r="I120" s="62"/>
      <c r="J120" s="62"/>
      <c r="K120" s="71"/>
    </row>
    <row r="121" spans="1:11" ht="15.75" thickBot="1">
      <c r="A121" s="235"/>
      <c r="B121" s="222"/>
      <c r="C121" s="222"/>
      <c r="D121" s="219" t="s">
        <v>302</v>
      </c>
      <c r="E121" s="220"/>
      <c r="F121" s="75">
        <v>110</v>
      </c>
      <c r="G121" s="29"/>
      <c r="H121" s="62"/>
      <c r="I121" s="62"/>
      <c r="J121" s="62"/>
      <c r="K121" s="71"/>
    </row>
    <row r="122" spans="1:11" ht="15.75" thickBot="1">
      <c r="A122" s="235"/>
      <c r="B122" s="222"/>
      <c r="C122" s="222"/>
      <c r="D122" s="217" t="s">
        <v>304</v>
      </c>
      <c r="E122" s="218"/>
      <c r="F122" s="75">
        <v>111</v>
      </c>
      <c r="G122" s="29">
        <v>11880</v>
      </c>
      <c r="H122" s="62">
        <f>G122/4</f>
        <v>2970</v>
      </c>
      <c r="I122" s="62">
        <f>H122</f>
        <v>2970</v>
      </c>
      <c r="J122" s="62">
        <f>I122</f>
        <v>2970</v>
      </c>
      <c r="K122" s="71">
        <f>J122</f>
        <v>2970</v>
      </c>
    </row>
    <row r="123" spans="1:11" ht="15.75" thickBot="1">
      <c r="A123" s="235"/>
      <c r="B123" s="222"/>
      <c r="C123" s="223"/>
      <c r="D123" s="217" t="s">
        <v>201</v>
      </c>
      <c r="E123" s="218"/>
      <c r="F123" s="75">
        <v>112</v>
      </c>
      <c r="G123" s="29"/>
      <c r="H123" s="62"/>
      <c r="I123" s="62"/>
      <c r="J123" s="62"/>
      <c r="K123" s="71"/>
    </row>
    <row r="124" spans="1:11" ht="15.75" thickBot="1">
      <c r="A124" s="235"/>
      <c r="B124" s="222"/>
      <c r="C124" s="4" t="s">
        <v>29</v>
      </c>
      <c r="D124" s="217" t="s">
        <v>348</v>
      </c>
      <c r="E124" s="218"/>
      <c r="F124" s="75">
        <v>113</v>
      </c>
      <c r="G124" s="29">
        <f>G125+G126+G127+G128+G129+G130</f>
        <v>193800</v>
      </c>
      <c r="H124" s="29">
        <f>H125+H126+H127+H128+H129+H130</f>
        <v>48450</v>
      </c>
      <c r="I124" s="29">
        <f>I125+I126+I127+I128+I129+I130</f>
        <v>48450</v>
      </c>
      <c r="J124" s="29">
        <f>J125+J126+J127+J128+J129+J130</f>
        <v>48450</v>
      </c>
      <c r="K124" s="29">
        <f>K125+K126+K127+K128+K129+K130</f>
        <v>48450</v>
      </c>
    </row>
    <row r="125" spans="1:11" ht="15.75" thickBot="1">
      <c r="A125" s="235"/>
      <c r="B125" s="222"/>
      <c r="C125" s="221"/>
      <c r="D125" s="217" t="s">
        <v>202</v>
      </c>
      <c r="E125" s="218"/>
      <c r="F125" s="75">
        <v>114</v>
      </c>
      <c r="G125" s="29">
        <v>144000</v>
      </c>
      <c r="H125" s="62">
        <f aca="true" t="shared" si="1" ref="H125:H130">G125/4</f>
        <v>36000</v>
      </c>
      <c r="I125" s="62">
        <f aca="true" t="shared" si="2" ref="I125:K130">H125</f>
        <v>36000</v>
      </c>
      <c r="J125" s="62">
        <f t="shared" si="2"/>
        <v>36000</v>
      </c>
      <c r="K125" s="71">
        <f t="shared" si="2"/>
        <v>36000</v>
      </c>
    </row>
    <row r="126" spans="1:11" ht="15.75" thickBot="1">
      <c r="A126" s="235"/>
      <c r="B126" s="222"/>
      <c r="C126" s="222"/>
      <c r="D126" s="217" t="s">
        <v>203</v>
      </c>
      <c r="E126" s="218"/>
      <c r="F126" s="75">
        <v>115</v>
      </c>
      <c r="G126" s="29">
        <v>3100</v>
      </c>
      <c r="H126" s="62">
        <f t="shared" si="1"/>
        <v>775</v>
      </c>
      <c r="I126" s="62">
        <f t="shared" si="2"/>
        <v>775</v>
      </c>
      <c r="J126" s="62">
        <f t="shared" si="2"/>
        <v>775</v>
      </c>
      <c r="K126" s="71">
        <f t="shared" si="2"/>
        <v>775</v>
      </c>
    </row>
    <row r="127" spans="1:11" ht="15.75" thickBot="1">
      <c r="A127" s="235"/>
      <c r="B127" s="222"/>
      <c r="C127" s="222"/>
      <c r="D127" s="217" t="s">
        <v>204</v>
      </c>
      <c r="E127" s="218"/>
      <c r="F127" s="75">
        <v>116</v>
      </c>
      <c r="G127" s="29">
        <v>36000</v>
      </c>
      <c r="H127" s="62">
        <f t="shared" si="1"/>
        <v>9000</v>
      </c>
      <c r="I127" s="62">
        <f t="shared" si="2"/>
        <v>9000</v>
      </c>
      <c r="J127" s="62">
        <f t="shared" si="2"/>
        <v>9000</v>
      </c>
      <c r="K127" s="71">
        <f t="shared" si="2"/>
        <v>9000</v>
      </c>
    </row>
    <row r="128" spans="1:11" ht="15.75" thickBot="1">
      <c r="A128" s="235"/>
      <c r="B128" s="222"/>
      <c r="C128" s="222"/>
      <c r="D128" s="217" t="s">
        <v>205</v>
      </c>
      <c r="E128" s="218"/>
      <c r="F128" s="75">
        <v>117</v>
      </c>
      <c r="G128" s="29">
        <v>9200</v>
      </c>
      <c r="H128" s="62">
        <f t="shared" si="1"/>
        <v>2300</v>
      </c>
      <c r="I128" s="62">
        <f t="shared" si="2"/>
        <v>2300</v>
      </c>
      <c r="J128" s="62">
        <f t="shared" si="2"/>
        <v>2300</v>
      </c>
      <c r="K128" s="71">
        <f t="shared" si="2"/>
        <v>2300</v>
      </c>
    </row>
    <row r="129" spans="1:11" ht="15.75" thickBot="1">
      <c r="A129" s="235"/>
      <c r="B129" s="222"/>
      <c r="C129" s="222"/>
      <c r="D129" s="217" t="s">
        <v>206</v>
      </c>
      <c r="E129" s="218"/>
      <c r="F129" s="75">
        <v>118</v>
      </c>
      <c r="G129" s="29"/>
      <c r="H129" s="62">
        <f t="shared" si="1"/>
        <v>0</v>
      </c>
      <c r="I129" s="62">
        <f t="shared" si="2"/>
        <v>0</v>
      </c>
      <c r="J129" s="62">
        <f t="shared" si="2"/>
        <v>0</v>
      </c>
      <c r="K129" s="71">
        <f t="shared" si="2"/>
        <v>0</v>
      </c>
    </row>
    <row r="130" spans="1:11" ht="15.75" thickBot="1">
      <c r="A130" s="235"/>
      <c r="B130" s="222"/>
      <c r="C130" s="223"/>
      <c r="D130" s="217" t="s">
        <v>207</v>
      </c>
      <c r="E130" s="218"/>
      <c r="F130" s="75">
        <v>119</v>
      </c>
      <c r="G130" s="29">
        <v>1500</v>
      </c>
      <c r="H130" s="62">
        <f t="shared" si="1"/>
        <v>375</v>
      </c>
      <c r="I130" s="62">
        <f t="shared" si="2"/>
        <v>375</v>
      </c>
      <c r="J130" s="62">
        <f t="shared" si="2"/>
        <v>375</v>
      </c>
      <c r="K130" s="71">
        <f t="shared" si="2"/>
        <v>375</v>
      </c>
    </row>
    <row r="131" spans="1:11" ht="15.75" thickBot="1">
      <c r="A131" s="235"/>
      <c r="B131" s="222"/>
      <c r="C131" s="219" t="s">
        <v>349</v>
      </c>
      <c r="D131" s="220"/>
      <c r="E131" s="220"/>
      <c r="F131" s="75">
        <v>120</v>
      </c>
      <c r="G131" s="29">
        <f>G132+G135+G136+G137+G138+G139</f>
        <v>386500</v>
      </c>
      <c r="H131" s="29">
        <f>H132+H135+H136+H137+H138+H139</f>
        <v>65000</v>
      </c>
      <c r="I131" s="29">
        <f>I132+I135+I136+I137+I138+I139</f>
        <v>65000</v>
      </c>
      <c r="J131" s="29">
        <f>J132+J135+J136+J137+J138+J139</f>
        <v>191500</v>
      </c>
      <c r="K131" s="29">
        <f>K132+K135+K136+K137+K138+K139</f>
        <v>65000</v>
      </c>
    </row>
    <row r="132" spans="1:11" ht="15.75" thickBot="1">
      <c r="A132" s="235"/>
      <c r="B132" s="222"/>
      <c r="C132" s="4" t="s">
        <v>48</v>
      </c>
      <c r="D132" s="217" t="s">
        <v>350</v>
      </c>
      <c r="E132" s="218"/>
      <c r="F132" s="75">
        <v>121</v>
      </c>
      <c r="G132" s="29">
        <f>G133+G134</f>
        <v>0</v>
      </c>
      <c r="H132" s="62"/>
      <c r="I132" s="62"/>
      <c r="J132" s="62"/>
      <c r="K132" s="71"/>
    </row>
    <row r="133" spans="1:11" ht="15.75" thickBot="1">
      <c r="A133" s="235"/>
      <c r="B133" s="222"/>
      <c r="C133" s="4"/>
      <c r="D133" s="217" t="s">
        <v>208</v>
      </c>
      <c r="E133" s="218"/>
      <c r="F133" s="75">
        <v>122</v>
      </c>
      <c r="G133" s="29"/>
      <c r="H133" s="62"/>
      <c r="I133" s="62"/>
      <c r="J133" s="62"/>
      <c r="K133" s="71"/>
    </row>
    <row r="134" spans="1:11" ht="15.75" thickBot="1">
      <c r="A134" s="235"/>
      <c r="B134" s="222"/>
      <c r="C134" s="4"/>
      <c r="D134" s="217" t="s">
        <v>209</v>
      </c>
      <c r="E134" s="218"/>
      <c r="F134" s="75">
        <v>123</v>
      </c>
      <c r="G134" s="29"/>
      <c r="H134" s="62"/>
      <c r="I134" s="62"/>
      <c r="J134" s="62"/>
      <c r="K134" s="71"/>
    </row>
    <row r="135" spans="1:11" ht="15.75" thickBot="1">
      <c r="A135" s="235"/>
      <c r="B135" s="222"/>
      <c r="C135" s="4" t="s">
        <v>54</v>
      </c>
      <c r="D135" s="217" t="s">
        <v>210</v>
      </c>
      <c r="E135" s="218"/>
      <c r="F135" s="75">
        <v>124</v>
      </c>
      <c r="G135" s="29">
        <v>126500</v>
      </c>
      <c r="H135" s="62"/>
      <c r="I135" s="62"/>
      <c r="J135" s="62">
        <v>126500</v>
      </c>
      <c r="K135" s="71"/>
    </row>
    <row r="136" spans="1:11" ht="15.75" thickBot="1">
      <c r="A136" s="235"/>
      <c r="B136" s="222"/>
      <c r="C136" s="4" t="s">
        <v>56</v>
      </c>
      <c r="D136" s="217" t="s">
        <v>211</v>
      </c>
      <c r="E136" s="218"/>
      <c r="F136" s="75">
        <v>125</v>
      </c>
      <c r="G136" s="29"/>
      <c r="H136" s="62"/>
      <c r="I136" s="62"/>
      <c r="J136" s="62"/>
      <c r="K136" s="71"/>
    </row>
    <row r="137" spans="1:11" ht="15.75" thickBot="1">
      <c r="A137" s="235"/>
      <c r="B137" s="222"/>
      <c r="C137" s="4" t="s">
        <v>58</v>
      </c>
      <c r="D137" s="217" t="s">
        <v>61</v>
      </c>
      <c r="E137" s="218"/>
      <c r="F137" s="75">
        <v>126</v>
      </c>
      <c r="G137" s="29">
        <v>25000</v>
      </c>
      <c r="H137" s="62">
        <f>G137/4</f>
        <v>6250</v>
      </c>
      <c r="I137" s="62">
        <f>H137</f>
        <v>6250</v>
      </c>
      <c r="J137" s="62">
        <f>I137</f>
        <v>6250</v>
      </c>
      <c r="K137" s="62">
        <f>J137</f>
        <v>6250</v>
      </c>
    </row>
    <row r="138" spans="1:11" ht="15.75" thickBot="1">
      <c r="A138" s="235"/>
      <c r="B138" s="222"/>
      <c r="C138" s="4" t="s">
        <v>60</v>
      </c>
      <c r="D138" s="217" t="s">
        <v>212</v>
      </c>
      <c r="E138" s="218"/>
      <c r="F138" s="75">
        <v>127</v>
      </c>
      <c r="G138" s="29">
        <v>235000</v>
      </c>
      <c r="H138" s="62">
        <f>G138/4</f>
        <v>58750</v>
      </c>
      <c r="I138" s="62">
        <f>H138</f>
        <v>58750</v>
      </c>
      <c r="J138" s="62">
        <f>H138</f>
        <v>58750</v>
      </c>
      <c r="K138" s="71">
        <f>J138</f>
        <v>58750</v>
      </c>
    </row>
    <row r="139" spans="1:11" ht="15.75" thickBot="1">
      <c r="A139" s="235"/>
      <c r="B139" s="222"/>
      <c r="C139" s="4" t="s">
        <v>98</v>
      </c>
      <c r="D139" s="217" t="s">
        <v>351</v>
      </c>
      <c r="E139" s="218"/>
      <c r="F139" s="75">
        <v>128</v>
      </c>
      <c r="G139" s="29"/>
      <c r="H139" s="62"/>
      <c r="I139" s="62"/>
      <c r="J139" s="62"/>
      <c r="K139" s="71"/>
    </row>
    <row r="140" spans="1:11" ht="24.75" thickBot="1">
      <c r="A140" s="235"/>
      <c r="B140" s="222"/>
      <c r="C140" s="221"/>
      <c r="D140" s="4" t="s">
        <v>99</v>
      </c>
      <c r="E140" s="53" t="s">
        <v>213</v>
      </c>
      <c r="F140" s="75">
        <v>129</v>
      </c>
      <c r="G140" s="29"/>
      <c r="H140" s="62"/>
      <c r="I140" s="62"/>
      <c r="J140" s="62"/>
      <c r="K140" s="71"/>
    </row>
    <row r="141" spans="1:11" ht="24.75" thickBot="1">
      <c r="A141" s="235"/>
      <c r="B141" s="222"/>
      <c r="C141" s="222"/>
      <c r="D141" s="4" t="s">
        <v>305</v>
      </c>
      <c r="E141" s="53" t="s">
        <v>306</v>
      </c>
      <c r="F141" s="75">
        <v>130</v>
      </c>
      <c r="G141" s="29"/>
      <c r="H141" s="62"/>
      <c r="I141" s="62"/>
      <c r="J141" s="62"/>
      <c r="K141" s="71"/>
    </row>
    <row r="142" spans="1:11" ht="24.75" thickBot="1">
      <c r="A142" s="235"/>
      <c r="B142" s="222"/>
      <c r="C142" s="222"/>
      <c r="D142" s="4"/>
      <c r="E142" s="53" t="s">
        <v>307</v>
      </c>
      <c r="F142" s="75" t="s">
        <v>308</v>
      </c>
      <c r="G142" s="29"/>
      <c r="H142" s="62"/>
      <c r="I142" s="62"/>
      <c r="J142" s="62"/>
      <c r="K142" s="71"/>
    </row>
    <row r="143" spans="1:11" ht="36.75" thickBot="1">
      <c r="A143" s="235"/>
      <c r="B143" s="222"/>
      <c r="C143" s="222"/>
      <c r="D143" s="4" t="s">
        <v>101</v>
      </c>
      <c r="E143" s="53" t="s">
        <v>214</v>
      </c>
      <c r="F143" s="75">
        <v>131</v>
      </c>
      <c r="G143" s="29"/>
      <c r="H143" s="62"/>
      <c r="I143" s="62"/>
      <c r="J143" s="62"/>
      <c r="K143" s="71"/>
    </row>
    <row r="144" spans="1:11" ht="36.75" thickBot="1">
      <c r="A144" s="235"/>
      <c r="B144" s="222"/>
      <c r="C144" s="222"/>
      <c r="D144" s="4" t="s">
        <v>215</v>
      </c>
      <c r="E144" s="53" t="s">
        <v>352</v>
      </c>
      <c r="F144" s="75">
        <v>132</v>
      </c>
      <c r="G144" s="29"/>
      <c r="H144" s="62"/>
      <c r="I144" s="62"/>
      <c r="J144" s="62"/>
      <c r="K144" s="71"/>
    </row>
    <row r="145" spans="1:11" ht="24.75" thickBot="1">
      <c r="A145" s="235"/>
      <c r="B145" s="222"/>
      <c r="C145" s="222"/>
      <c r="D145" s="224"/>
      <c r="E145" s="53" t="s">
        <v>216</v>
      </c>
      <c r="F145" s="75">
        <v>133</v>
      </c>
      <c r="G145" s="29"/>
      <c r="H145" s="62"/>
      <c r="I145" s="62"/>
      <c r="J145" s="62"/>
      <c r="K145" s="71"/>
    </row>
    <row r="146" spans="1:11" ht="36.75" thickBot="1">
      <c r="A146" s="235"/>
      <c r="B146" s="222"/>
      <c r="C146" s="222"/>
      <c r="D146" s="225"/>
      <c r="E146" s="53" t="s">
        <v>217</v>
      </c>
      <c r="F146" s="75">
        <v>134</v>
      </c>
      <c r="G146" s="29"/>
      <c r="H146" s="62"/>
      <c r="I146" s="62"/>
      <c r="J146" s="62"/>
      <c r="K146" s="71"/>
    </row>
    <row r="147" spans="1:11" ht="15.75" thickBot="1">
      <c r="A147" s="235"/>
      <c r="B147" s="223"/>
      <c r="C147" s="223"/>
      <c r="D147" s="226"/>
      <c r="E147" s="53" t="s">
        <v>218</v>
      </c>
      <c r="F147" s="75">
        <v>135</v>
      </c>
      <c r="G147" s="29"/>
      <c r="H147" s="62"/>
      <c r="I147" s="62"/>
      <c r="J147" s="62"/>
      <c r="K147" s="71"/>
    </row>
    <row r="148" spans="1:11" ht="15.75" thickBot="1">
      <c r="A148" s="235"/>
      <c r="B148" s="4">
        <v>2</v>
      </c>
      <c r="C148" s="4"/>
      <c r="D148" s="217" t="s">
        <v>353</v>
      </c>
      <c r="E148" s="218"/>
      <c r="F148" s="75">
        <v>136</v>
      </c>
      <c r="G148" s="29">
        <f>G149+G152+G155</f>
        <v>2500</v>
      </c>
      <c r="H148" s="29">
        <f>H149+H152+H155</f>
        <v>625</v>
      </c>
      <c r="I148" s="29">
        <f>I149+I152+I155</f>
        <v>625</v>
      </c>
      <c r="J148" s="29">
        <f>J149+J152+J155</f>
        <v>625</v>
      </c>
      <c r="K148" s="29">
        <f>K149+K152+K155</f>
        <v>625</v>
      </c>
    </row>
    <row r="149" spans="1:11" ht="15.75" thickBot="1">
      <c r="A149" s="235"/>
      <c r="B149" s="221"/>
      <c r="C149" s="4" t="s">
        <v>48</v>
      </c>
      <c r="D149" s="217" t="s">
        <v>354</v>
      </c>
      <c r="E149" s="218"/>
      <c r="F149" s="75">
        <v>137</v>
      </c>
      <c r="G149" s="29"/>
      <c r="H149" s="62"/>
      <c r="I149" s="62"/>
      <c r="J149" s="62"/>
      <c r="K149" s="71"/>
    </row>
    <row r="150" spans="1:11" ht="24.75" thickBot="1">
      <c r="A150" s="235"/>
      <c r="B150" s="222"/>
      <c r="C150" s="221"/>
      <c r="D150" s="4" t="s">
        <v>82</v>
      </c>
      <c r="E150" s="53" t="s">
        <v>219</v>
      </c>
      <c r="F150" s="75">
        <v>138</v>
      </c>
      <c r="G150" s="29"/>
      <c r="H150" s="62"/>
      <c r="I150" s="62"/>
      <c r="J150" s="62"/>
      <c r="K150" s="71"/>
    </row>
    <row r="151" spans="1:11" ht="24.75" thickBot="1">
      <c r="A151" s="235"/>
      <c r="B151" s="222"/>
      <c r="C151" s="223"/>
      <c r="D151" s="4" t="s">
        <v>84</v>
      </c>
      <c r="E151" s="53" t="s">
        <v>220</v>
      </c>
      <c r="F151" s="75">
        <v>139</v>
      </c>
      <c r="G151" s="29"/>
      <c r="H151" s="62"/>
      <c r="I151" s="62"/>
      <c r="J151" s="62"/>
      <c r="K151" s="71"/>
    </row>
    <row r="152" spans="1:11" ht="15.75" thickBot="1">
      <c r="A152" s="235"/>
      <c r="B152" s="222"/>
      <c r="C152" s="4" t="s">
        <v>54</v>
      </c>
      <c r="D152" s="217" t="s">
        <v>355</v>
      </c>
      <c r="E152" s="218"/>
      <c r="F152" s="75">
        <v>140</v>
      </c>
      <c r="G152" s="29">
        <v>2500</v>
      </c>
      <c r="H152" s="62">
        <f>G152/4</f>
        <v>625</v>
      </c>
      <c r="I152" s="62">
        <f>H152</f>
        <v>625</v>
      </c>
      <c r="J152" s="62">
        <v>625</v>
      </c>
      <c r="K152" s="62">
        <v>625</v>
      </c>
    </row>
    <row r="153" spans="1:11" ht="24.75" thickBot="1">
      <c r="A153" s="235"/>
      <c r="B153" s="222"/>
      <c r="C153" s="221"/>
      <c r="D153" s="4" t="s">
        <v>120</v>
      </c>
      <c r="E153" s="53" t="s">
        <v>219</v>
      </c>
      <c r="F153" s="75">
        <v>141</v>
      </c>
      <c r="G153" s="29"/>
      <c r="H153" s="62"/>
      <c r="I153" s="62"/>
      <c r="J153" s="62"/>
      <c r="K153" s="71"/>
    </row>
    <row r="154" spans="1:11" ht="24.75" thickBot="1">
      <c r="A154" s="235"/>
      <c r="B154" s="222"/>
      <c r="C154" s="223"/>
      <c r="D154" s="4" t="s">
        <v>122</v>
      </c>
      <c r="E154" s="53" t="s">
        <v>220</v>
      </c>
      <c r="F154" s="75">
        <v>142</v>
      </c>
      <c r="G154" s="29"/>
      <c r="H154" s="62"/>
      <c r="I154" s="62"/>
      <c r="J154" s="62"/>
      <c r="K154" s="71"/>
    </row>
    <row r="155" spans="1:11" ht="15.75" thickBot="1">
      <c r="A155" s="235"/>
      <c r="B155" s="223"/>
      <c r="C155" s="4" t="s">
        <v>56</v>
      </c>
      <c r="D155" s="217" t="s">
        <v>221</v>
      </c>
      <c r="E155" s="218"/>
      <c r="F155" s="75">
        <v>143</v>
      </c>
      <c r="G155" s="29"/>
      <c r="H155" s="62"/>
      <c r="I155" s="62"/>
      <c r="J155" s="62"/>
      <c r="K155" s="71"/>
    </row>
    <row r="156" spans="1:11" ht="15.75" thickBot="1">
      <c r="A156" s="236"/>
      <c r="B156" s="4">
        <v>3</v>
      </c>
      <c r="C156" s="4"/>
      <c r="D156" s="217" t="s">
        <v>34</v>
      </c>
      <c r="E156" s="218"/>
      <c r="F156" s="75">
        <v>144</v>
      </c>
      <c r="G156" s="29"/>
      <c r="H156" s="62"/>
      <c r="I156" s="62"/>
      <c r="J156" s="62"/>
      <c r="K156" s="71"/>
    </row>
    <row r="157" spans="1:12" ht="25.5" customHeight="1" thickBot="1">
      <c r="A157" s="40" t="s">
        <v>35</v>
      </c>
      <c r="B157" s="4"/>
      <c r="C157" s="4"/>
      <c r="D157" s="217" t="s">
        <v>356</v>
      </c>
      <c r="E157" s="231"/>
      <c r="F157" s="75">
        <v>145</v>
      </c>
      <c r="G157" s="29">
        <f>G12-G40</f>
        <v>21904</v>
      </c>
      <c r="H157" s="29">
        <f>H12-H40</f>
        <v>-81729</v>
      </c>
      <c r="I157" s="29">
        <f>I12-I40</f>
        <v>-32724</v>
      </c>
      <c r="J157" s="29">
        <f>J12-J40</f>
        <v>140837</v>
      </c>
      <c r="K157" s="29">
        <f>K12-K40</f>
        <v>-4480</v>
      </c>
      <c r="L157" s="38"/>
    </row>
    <row r="158" spans="1:11" ht="15.75" thickBot="1">
      <c r="A158" s="40"/>
      <c r="B158" s="4"/>
      <c r="C158" s="4"/>
      <c r="D158" s="53"/>
      <c r="E158" s="68" t="s">
        <v>309</v>
      </c>
      <c r="F158" s="75">
        <v>146</v>
      </c>
      <c r="G158" s="29"/>
      <c r="H158" s="62"/>
      <c r="I158" s="62"/>
      <c r="J158" s="62"/>
      <c r="K158" s="71"/>
    </row>
    <row r="159" spans="1:11" ht="15.75" thickBot="1">
      <c r="A159" s="40"/>
      <c r="B159" s="4"/>
      <c r="C159" s="4"/>
      <c r="D159" s="5"/>
      <c r="E159" s="57" t="s">
        <v>222</v>
      </c>
      <c r="F159" s="75">
        <v>147</v>
      </c>
      <c r="G159" s="29">
        <v>10000</v>
      </c>
      <c r="H159" s="62">
        <f>G159/4</f>
        <v>2500</v>
      </c>
      <c r="I159" s="62">
        <f aca="true" t="shared" si="3" ref="I159:K160">H159</f>
        <v>2500</v>
      </c>
      <c r="J159" s="62">
        <f t="shared" si="3"/>
        <v>2500</v>
      </c>
      <c r="K159" s="71">
        <f t="shared" si="3"/>
        <v>2500</v>
      </c>
    </row>
    <row r="160" spans="1:11" ht="15.75" thickBot="1">
      <c r="A160" s="40" t="s">
        <v>37</v>
      </c>
      <c r="B160" s="4"/>
      <c r="C160" s="4"/>
      <c r="D160" s="217" t="s">
        <v>38</v>
      </c>
      <c r="E160" s="218"/>
      <c r="F160" s="75">
        <v>148</v>
      </c>
      <c r="G160" s="29">
        <f>(G157+G159)*16%</f>
        <v>5104.64</v>
      </c>
      <c r="H160" s="62">
        <f>G160/4</f>
        <v>1276.16</v>
      </c>
      <c r="I160" s="62">
        <f t="shared" si="3"/>
        <v>1276.16</v>
      </c>
      <c r="J160" s="62">
        <f t="shared" si="3"/>
        <v>1276.16</v>
      </c>
      <c r="K160" s="71">
        <f t="shared" si="3"/>
        <v>1276.16</v>
      </c>
    </row>
    <row r="161" spans="1:11" ht="24.75" thickBot="1">
      <c r="A161" s="60" t="s">
        <v>39</v>
      </c>
      <c r="B161" s="54">
        <v>7</v>
      </c>
      <c r="C161" s="54"/>
      <c r="D161" s="57" t="s">
        <v>327</v>
      </c>
      <c r="E161" s="58"/>
      <c r="F161" s="75">
        <v>163</v>
      </c>
      <c r="G161" s="29"/>
      <c r="H161" s="62"/>
      <c r="I161" s="62"/>
      <c r="J161" s="62"/>
      <c r="K161" s="71"/>
    </row>
    <row r="162" spans="1:11" ht="15.75" thickBot="1">
      <c r="A162" s="59" t="s">
        <v>49</v>
      </c>
      <c r="B162" s="4">
        <v>8</v>
      </c>
      <c r="C162" s="4"/>
      <c r="D162" s="219" t="s">
        <v>321</v>
      </c>
      <c r="E162" s="220"/>
      <c r="F162" s="75">
        <v>164</v>
      </c>
      <c r="G162" s="29">
        <v>350000</v>
      </c>
      <c r="H162" s="62">
        <v>350000</v>
      </c>
      <c r="I162" s="62">
        <v>350000</v>
      </c>
      <c r="J162" s="62">
        <v>350000</v>
      </c>
      <c r="K162" s="71">
        <v>350000</v>
      </c>
    </row>
    <row r="163" spans="1:11" ht="15.75" thickBot="1">
      <c r="A163" s="227" t="s">
        <v>51</v>
      </c>
      <c r="B163" s="4"/>
      <c r="C163" s="4"/>
      <c r="D163" s="217" t="s">
        <v>357</v>
      </c>
      <c r="E163" s="218"/>
      <c r="F163" s="75">
        <v>152</v>
      </c>
      <c r="G163" s="29">
        <v>17</v>
      </c>
      <c r="H163" s="62">
        <v>17</v>
      </c>
      <c r="I163" s="62">
        <v>17</v>
      </c>
      <c r="J163" s="62">
        <v>17</v>
      </c>
      <c r="K163" s="71">
        <v>17</v>
      </c>
    </row>
    <row r="164" spans="1:11" ht="15.75" thickBot="1">
      <c r="A164" s="228"/>
      <c r="B164" s="72"/>
      <c r="C164" s="72"/>
      <c r="D164" s="229" t="s">
        <v>358</v>
      </c>
      <c r="E164" s="230"/>
      <c r="F164" s="76">
        <v>153</v>
      </c>
      <c r="G164" s="29">
        <v>17</v>
      </c>
      <c r="H164" s="73">
        <v>17</v>
      </c>
      <c r="I164" s="73">
        <v>17</v>
      </c>
      <c r="J164" s="73">
        <v>17</v>
      </c>
      <c r="K164" s="74">
        <v>17</v>
      </c>
    </row>
    <row r="166" spans="3:10" ht="15">
      <c r="C166" s="84" t="s">
        <v>241</v>
      </c>
      <c r="D166" s="84"/>
      <c r="E166" s="84"/>
      <c r="F166" s="84"/>
      <c r="G166" s="84"/>
      <c r="H166" s="84" t="s">
        <v>239</v>
      </c>
      <c r="I166" s="84"/>
      <c r="J166" s="85"/>
    </row>
    <row r="167" spans="3:10" ht="15">
      <c r="C167" s="84" t="s">
        <v>286</v>
      </c>
      <c r="D167" s="84"/>
      <c r="E167" s="84"/>
      <c r="F167" s="84"/>
      <c r="G167" s="84"/>
      <c r="H167" s="84" t="s">
        <v>240</v>
      </c>
      <c r="I167" s="84"/>
      <c r="J167" s="85"/>
    </row>
    <row r="168" spans="3:10" ht="15">
      <c r="C168" s="84"/>
      <c r="D168" s="84"/>
      <c r="E168" s="84"/>
      <c r="F168" s="84"/>
      <c r="G168" s="84"/>
      <c r="H168" s="84" t="s">
        <v>285</v>
      </c>
      <c r="I168" s="84"/>
      <c r="J168" s="85"/>
    </row>
  </sheetData>
  <sheetProtection/>
  <mergeCells count="133">
    <mergeCell ref="D38:E38"/>
    <mergeCell ref="D20:E20"/>
    <mergeCell ref="D24:E24"/>
    <mergeCell ref="D25:E25"/>
    <mergeCell ref="D36:E36"/>
    <mergeCell ref="D23:E23"/>
    <mergeCell ref="F8:F10"/>
    <mergeCell ref="B11:C11"/>
    <mergeCell ref="D11:E11"/>
    <mergeCell ref="D12:E12"/>
    <mergeCell ref="C26:C32"/>
    <mergeCell ref="B40:E40"/>
    <mergeCell ref="A13:A39"/>
    <mergeCell ref="D13:E13"/>
    <mergeCell ref="B14:B32"/>
    <mergeCell ref="D14:E14"/>
    <mergeCell ref="C15:C18"/>
    <mergeCell ref="D19:E19"/>
    <mergeCell ref="D33:E33"/>
    <mergeCell ref="B34:B38"/>
    <mergeCell ref="C21:C22"/>
    <mergeCell ref="D43:E43"/>
    <mergeCell ref="D37:E37"/>
    <mergeCell ref="D34:E34"/>
    <mergeCell ref="D35:E35"/>
    <mergeCell ref="C62:C67"/>
    <mergeCell ref="D65:D67"/>
    <mergeCell ref="D51:E51"/>
    <mergeCell ref="D52:E52"/>
    <mergeCell ref="D53:E53"/>
    <mergeCell ref="D39:E39"/>
    <mergeCell ref="D44:E44"/>
    <mergeCell ref="D45:E45"/>
    <mergeCell ref="C46:C47"/>
    <mergeCell ref="D76:E76"/>
    <mergeCell ref="D77:E77"/>
    <mergeCell ref="D78:E78"/>
    <mergeCell ref="D48:E48"/>
    <mergeCell ref="D49:E49"/>
    <mergeCell ref="D50:E50"/>
    <mergeCell ref="D73:E73"/>
    <mergeCell ref="D79:E79"/>
    <mergeCell ref="C54:C55"/>
    <mergeCell ref="D56:E56"/>
    <mergeCell ref="D57:E57"/>
    <mergeCell ref="D58:E58"/>
    <mergeCell ref="D68:E68"/>
    <mergeCell ref="C69:C72"/>
    <mergeCell ref="D74:E74"/>
    <mergeCell ref="D89:E89"/>
    <mergeCell ref="C90:E90"/>
    <mergeCell ref="D91:E91"/>
    <mergeCell ref="D92:E92"/>
    <mergeCell ref="D59:E59"/>
    <mergeCell ref="D61:E61"/>
    <mergeCell ref="D80:E80"/>
    <mergeCell ref="C81:C88"/>
    <mergeCell ref="C75:C77"/>
    <mergeCell ref="D75:E75"/>
    <mergeCell ref="D98:E98"/>
    <mergeCell ref="D99:E99"/>
    <mergeCell ref="D100:E100"/>
    <mergeCell ref="C101:C102"/>
    <mergeCell ref="D101:E101"/>
    <mergeCell ref="D102:E102"/>
    <mergeCell ref="C112:C114"/>
    <mergeCell ref="D112:E112"/>
    <mergeCell ref="D113:E113"/>
    <mergeCell ref="D114:E114"/>
    <mergeCell ref="D103:E103"/>
    <mergeCell ref="D93:E93"/>
    <mergeCell ref="D94:E94"/>
    <mergeCell ref="D95:E95"/>
    <mergeCell ref="D96:E96"/>
    <mergeCell ref="C97:E97"/>
    <mergeCell ref="D123:E123"/>
    <mergeCell ref="D115:E115"/>
    <mergeCell ref="C104:C110"/>
    <mergeCell ref="D104:E104"/>
    <mergeCell ref="D105:D106"/>
    <mergeCell ref="D107:E107"/>
    <mergeCell ref="D108:E108"/>
    <mergeCell ref="D109:E109"/>
    <mergeCell ref="D110:E110"/>
    <mergeCell ref="D111:E111"/>
    <mergeCell ref="D135:E135"/>
    <mergeCell ref="D136:E136"/>
    <mergeCell ref="C116:C123"/>
    <mergeCell ref="D116:E116"/>
    <mergeCell ref="D117:E117"/>
    <mergeCell ref="D118:E118"/>
    <mergeCell ref="D119:E119"/>
    <mergeCell ref="D120:E120"/>
    <mergeCell ref="D121:E121"/>
    <mergeCell ref="D122:E122"/>
    <mergeCell ref="D124:E124"/>
    <mergeCell ref="C125:C130"/>
    <mergeCell ref="D125:E125"/>
    <mergeCell ref="D126:E126"/>
    <mergeCell ref="D127:E127"/>
    <mergeCell ref="D128:E128"/>
    <mergeCell ref="D129:E129"/>
    <mergeCell ref="D130:E130"/>
    <mergeCell ref="H9:H10"/>
    <mergeCell ref="A5:K5"/>
    <mergeCell ref="D8:E8"/>
    <mergeCell ref="D162:E162"/>
    <mergeCell ref="B149:B155"/>
    <mergeCell ref="D149:E149"/>
    <mergeCell ref="C150:C151"/>
    <mergeCell ref="D152:E152"/>
    <mergeCell ref="C153:C154"/>
    <mergeCell ref="D155:E155"/>
    <mergeCell ref="A163:A164"/>
    <mergeCell ref="D163:E163"/>
    <mergeCell ref="D164:E164"/>
    <mergeCell ref="D156:E156"/>
    <mergeCell ref="D157:E157"/>
    <mergeCell ref="D160:E160"/>
    <mergeCell ref="A41:A156"/>
    <mergeCell ref="C41:E41"/>
    <mergeCell ref="B42:B147"/>
    <mergeCell ref="C42:E42"/>
    <mergeCell ref="D148:E148"/>
    <mergeCell ref="C131:E131"/>
    <mergeCell ref="D132:E132"/>
    <mergeCell ref="D137:E137"/>
    <mergeCell ref="D138:E138"/>
    <mergeCell ref="D139:E139"/>
    <mergeCell ref="C140:C147"/>
    <mergeCell ref="D145:D147"/>
    <mergeCell ref="D133:E133"/>
    <mergeCell ref="D134:E134"/>
  </mergeCells>
  <printOptions/>
  <pageMargins left="0.36" right="0.2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3.28125" style="0" bestFit="1" customWidth="1"/>
    <col min="2" max="2" width="11.28125" style="0" customWidth="1"/>
    <col min="3" max="3" width="9.8515625" style="0" customWidth="1"/>
    <col min="4" max="4" width="10.00390625" style="0" customWidth="1"/>
    <col min="5" max="5" width="8.28125" style="0" customWidth="1"/>
    <col min="6" max="6" width="9.57421875" style="0" customWidth="1"/>
    <col min="7" max="7" width="8.7109375" style="0" customWidth="1"/>
    <col min="8" max="8" width="9.7109375" style="0" customWidth="1"/>
  </cols>
  <sheetData>
    <row r="1" ht="15.75">
      <c r="A1" s="45" t="s">
        <v>404</v>
      </c>
    </row>
    <row r="2" ht="15">
      <c r="B2" t="s">
        <v>279</v>
      </c>
    </row>
    <row r="3" spans="2:9" ht="15">
      <c r="B3" t="s">
        <v>280</v>
      </c>
      <c r="I3" t="s">
        <v>399</v>
      </c>
    </row>
    <row r="4" ht="15">
      <c r="B4" t="s">
        <v>281</v>
      </c>
    </row>
    <row r="5" spans="1:8" ht="15.75">
      <c r="A5" s="234" t="s">
        <v>273</v>
      </c>
      <c r="B5" s="234"/>
      <c r="C5" s="234"/>
      <c r="D5" s="234"/>
      <c r="E5" s="234"/>
      <c r="F5" s="234"/>
      <c r="G5" s="234"/>
      <c r="H5" s="234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.75" thickBot="1">
      <c r="A7" s="247" t="s">
        <v>238</v>
      </c>
      <c r="B7" s="247"/>
      <c r="C7" s="247"/>
      <c r="D7" s="247"/>
      <c r="E7" s="247"/>
      <c r="F7" s="247"/>
      <c r="G7" s="247"/>
      <c r="H7" s="247"/>
    </row>
    <row r="8" spans="1:8" ht="15.75" thickBot="1">
      <c r="A8" s="9" t="s">
        <v>226</v>
      </c>
      <c r="B8" s="248" t="s">
        <v>0</v>
      </c>
      <c r="C8" s="250" t="s">
        <v>228</v>
      </c>
      <c r="D8" s="251"/>
      <c r="E8" s="10" t="s">
        <v>2</v>
      </c>
      <c r="F8" s="250" t="s">
        <v>229</v>
      </c>
      <c r="G8" s="251"/>
      <c r="H8" s="10" t="s">
        <v>2</v>
      </c>
    </row>
    <row r="9" spans="1:8" ht="15.75" thickBot="1">
      <c r="A9" s="13" t="s">
        <v>227</v>
      </c>
      <c r="B9" s="249"/>
      <c r="C9" s="10" t="s">
        <v>77</v>
      </c>
      <c r="D9" s="10" t="s">
        <v>230</v>
      </c>
      <c r="E9" s="10" t="s">
        <v>329</v>
      </c>
      <c r="F9" s="10" t="s">
        <v>77</v>
      </c>
      <c r="G9" s="10" t="s">
        <v>230</v>
      </c>
      <c r="H9" s="10" t="s">
        <v>80</v>
      </c>
    </row>
    <row r="10" spans="1:8" ht="15.75" thickBot="1">
      <c r="A10" s="10">
        <v>0</v>
      </c>
      <c r="B10" s="10">
        <v>1</v>
      </c>
      <c r="C10" s="9">
        <v>2</v>
      </c>
      <c r="D10" s="9">
        <v>3</v>
      </c>
      <c r="E10" s="10">
        <v>4</v>
      </c>
      <c r="F10" s="10">
        <v>5</v>
      </c>
      <c r="G10" s="10">
        <v>6</v>
      </c>
      <c r="H10" s="10">
        <v>7</v>
      </c>
    </row>
    <row r="11" spans="1:8" ht="24.75" thickBot="1">
      <c r="A11" s="11">
        <v>1</v>
      </c>
      <c r="B11" s="77" t="s">
        <v>328</v>
      </c>
      <c r="C11" s="95">
        <f>C12+C13+C14</f>
        <v>1908000</v>
      </c>
      <c r="D11" s="95">
        <f>D12+D13+D14</f>
        <v>1922327</v>
      </c>
      <c r="E11" s="78">
        <f>D12/C12*100</f>
        <v>100.92080335731414</v>
      </c>
      <c r="F11" s="41">
        <f>'anexa 1'!G12</f>
        <v>1460500</v>
      </c>
      <c r="G11" s="41">
        <f>F11</f>
        <v>1460500</v>
      </c>
      <c r="H11" s="42">
        <f>G11/F11*100</f>
        <v>100</v>
      </c>
    </row>
    <row r="12" spans="1:8" ht="24.75" thickBot="1">
      <c r="A12" s="11">
        <v>2</v>
      </c>
      <c r="B12" s="12" t="s">
        <v>9</v>
      </c>
      <c r="C12" s="79">
        <v>1668000</v>
      </c>
      <c r="D12" s="79">
        <v>1683359</v>
      </c>
      <c r="E12" s="78">
        <f>D12/C12*100</f>
        <v>100.92080335731414</v>
      </c>
      <c r="F12" s="41">
        <f>'anexa 1'!G13</f>
        <v>1295500</v>
      </c>
      <c r="G12" s="41">
        <f>F12</f>
        <v>1295500</v>
      </c>
      <c r="H12" s="42">
        <f>G12/F12*100</f>
        <v>100</v>
      </c>
    </row>
    <row r="13" spans="1:8" ht="24.75" thickBot="1">
      <c r="A13" s="11">
        <v>3</v>
      </c>
      <c r="B13" s="12" t="s">
        <v>10</v>
      </c>
      <c r="C13" s="41">
        <v>240000</v>
      </c>
      <c r="D13" s="41">
        <v>238968</v>
      </c>
      <c r="E13" s="78">
        <f>D13/C13*100</f>
        <v>99.57000000000001</v>
      </c>
      <c r="F13" s="41">
        <f>'anexa 1'!G16</f>
        <v>165000</v>
      </c>
      <c r="G13" s="41">
        <f>F13</f>
        <v>165000</v>
      </c>
      <c r="H13" s="42">
        <f>G13/F13*100</f>
        <v>100</v>
      </c>
    </row>
    <row r="14" spans="1:8" ht="24.75" thickBot="1">
      <c r="A14" s="11">
        <v>4</v>
      </c>
      <c r="B14" s="12" t="s">
        <v>11</v>
      </c>
      <c r="C14" s="41">
        <v>0</v>
      </c>
      <c r="D14" s="41">
        <v>0</v>
      </c>
      <c r="E14" s="42"/>
      <c r="F14" s="41">
        <f>'anexa 1'!G17</f>
        <v>0</v>
      </c>
      <c r="G14" s="41">
        <f>F14</f>
        <v>0</v>
      </c>
      <c r="H14" s="41"/>
    </row>
    <row r="16" spans="2:11" ht="15">
      <c r="B16" s="84" t="s">
        <v>241</v>
      </c>
      <c r="C16" s="84"/>
      <c r="D16" s="84"/>
      <c r="E16" s="84"/>
      <c r="F16" s="84"/>
      <c r="G16" s="84"/>
      <c r="H16" s="84" t="s">
        <v>239</v>
      </c>
      <c r="I16" s="84"/>
      <c r="J16" s="85"/>
      <c r="K16" s="85"/>
    </row>
    <row r="17" spans="2:11" ht="15">
      <c r="B17" s="84" t="s">
        <v>286</v>
      </c>
      <c r="C17" s="84"/>
      <c r="D17" s="84"/>
      <c r="E17" s="84"/>
      <c r="F17" s="84"/>
      <c r="G17" s="84"/>
      <c r="H17" s="84" t="s">
        <v>240</v>
      </c>
      <c r="I17" s="84"/>
      <c r="J17" s="85"/>
      <c r="K17" s="85"/>
    </row>
    <row r="18" spans="2:11" ht="15">
      <c r="B18" s="84"/>
      <c r="C18" s="84"/>
      <c r="D18" s="84"/>
      <c r="E18" s="84"/>
      <c r="F18" s="84"/>
      <c r="G18" s="84"/>
      <c r="H18" s="84" t="s">
        <v>285</v>
      </c>
      <c r="I18" s="84"/>
      <c r="J18" s="85"/>
      <c r="K18" s="85"/>
    </row>
  </sheetData>
  <sheetProtection/>
  <mergeCells count="5">
    <mergeCell ref="A5:H5"/>
    <mergeCell ref="A7:H7"/>
    <mergeCell ref="B8:B9"/>
    <mergeCell ref="C8:D8"/>
    <mergeCell ref="F8:G8"/>
  </mergeCells>
  <printOptions/>
  <pageMargins left="0.47" right="0.3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2" width="2.00390625" style="0" bestFit="1" customWidth="1"/>
    <col min="3" max="3" width="22.140625" style="0" customWidth="1"/>
    <col min="4" max="4" width="10.7109375" style="0" customWidth="1"/>
    <col min="5" max="5" width="10.140625" style="0" customWidth="1"/>
    <col min="6" max="6" width="9.57421875" style="0" customWidth="1"/>
    <col min="7" max="7" width="9.421875" style="0" bestFit="1" customWidth="1"/>
    <col min="8" max="8" width="9.7109375" style="0" customWidth="1"/>
    <col min="9" max="9" width="9.8515625" style="0" customWidth="1"/>
  </cols>
  <sheetData>
    <row r="1" ht="15.75">
      <c r="B1" s="45" t="s">
        <v>404</v>
      </c>
    </row>
    <row r="2" ht="15">
      <c r="C2" t="s">
        <v>279</v>
      </c>
    </row>
    <row r="3" ht="15">
      <c r="C3" t="s">
        <v>280</v>
      </c>
    </row>
    <row r="4" spans="3:9" ht="15">
      <c r="C4" t="s">
        <v>281</v>
      </c>
      <c r="I4" t="s">
        <v>401</v>
      </c>
    </row>
    <row r="5" spans="1:9" ht="15.75">
      <c r="A5" s="234" t="s">
        <v>272</v>
      </c>
      <c r="B5" s="234"/>
      <c r="C5" s="234"/>
      <c r="D5" s="234"/>
      <c r="E5" s="234"/>
      <c r="F5" s="234"/>
      <c r="G5" s="234"/>
      <c r="H5" s="234"/>
      <c r="I5" s="234"/>
    </row>
    <row r="7" ht="15.75" thickBot="1">
      <c r="I7" t="s">
        <v>238</v>
      </c>
    </row>
    <row r="8" spans="1:10" ht="16.5" customHeight="1" thickBot="1">
      <c r="A8" s="22"/>
      <c r="B8" s="25"/>
      <c r="C8" s="185" t="s">
        <v>0</v>
      </c>
      <c r="D8" s="187" t="s">
        <v>270</v>
      </c>
      <c r="E8" s="252" t="s">
        <v>244</v>
      </c>
      <c r="F8" s="254"/>
      <c r="G8" s="252" t="s">
        <v>245</v>
      </c>
      <c r="H8" s="253"/>
      <c r="I8" s="254"/>
      <c r="J8" s="1"/>
    </row>
    <row r="9" spans="1:9" ht="15" customHeight="1">
      <c r="A9" s="23"/>
      <c r="B9" s="26"/>
      <c r="C9" s="243"/>
      <c r="D9" s="190"/>
      <c r="E9" s="2" t="s">
        <v>77</v>
      </c>
      <c r="F9" s="187" t="s">
        <v>271</v>
      </c>
      <c r="G9" s="187" t="s">
        <v>246</v>
      </c>
      <c r="H9" s="2" t="s">
        <v>247</v>
      </c>
      <c r="I9" s="2" t="s">
        <v>247</v>
      </c>
    </row>
    <row r="10" spans="1:9" ht="16.5" customHeight="1" thickBot="1">
      <c r="A10" s="24"/>
      <c r="B10" s="27"/>
      <c r="C10" s="186"/>
      <c r="D10" s="188"/>
      <c r="E10" s="6"/>
      <c r="F10" s="188"/>
      <c r="G10" s="188"/>
      <c r="H10" s="6" t="s">
        <v>248</v>
      </c>
      <c r="I10" s="6" t="s">
        <v>249</v>
      </c>
    </row>
    <row r="11" spans="1:9" ht="15.75" thickBot="1">
      <c r="A11" s="6">
        <v>0</v>
      </c>
      <c r="B11" s="6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</row>
    <row r="12" spans="1:10" ht="25.5" thickBot="1">
      <c r="A12" s="3" t="s">
        <v>8</v>
      </c>
      <c r="B12" s="3"/>
      <c r="C12" s="21" t="s">
        <v>63</v>
      </c>
      <c r="D12" s="21"/>
      <c r="E12" s="43">
        <f>F12</f>
        <v>247342</v>
      </c>
      <c r="F12" s="43">
        <f>F13+F20</f>
        <v>247342</v>
      </c>
      <c r="G12" s="43">
        <f>G13+G20</f>
        <v>250704.16</v>
      </c>
      <c r="H12" s="43">
        <f>H13+H20</f>
        <v>348549.2932000001</v>
      </c>
      <c r="I12" s="43">
        <f>I13+I20</f>
        <v>549336.5236479999</v>
      </c>
      <c r="J12" s="38"/>
    </row>
    <row r="13" spans="1:9" ht="15.75" customHeight="1" thickBot="1">
      <c r="A13" s="3"/>
      <c r="B13" s="3">
        <v>1</v>
      </c>
      <c r="C13" s="21" t="s">
        <v>250</v>
      </c>
      <c r="D13" s="21"/>
      <c r="E13" s="43">
        <f>F13</f>
        <v>219342</v>
      </c>
      <c r="F13" s="43">
        <f>F14+F15</f>
        <v>219342</v>
      </c>
      <c r="G13" s="43">
        <f>G14+G15</f>
        <v>250704.16</v>
      </c>
      <c r="H13" s="43">
        <f>H14+H15</f>
        <v>348549.2932000001</v>
      </c>
      <c r="I13" s="43">
        <f>I14+I15</f>
        <v>549336.5236479999</v>
      </c>
    </row>
    <row r="14" spans="1:9" ht="15.75" thickBot="1">
      <c r="A14" s="3"/>
      <c r="B14" s="3"/>
      <c r="C14" s="21" t="s">
        <v>251</v>
      </c>
      <c r="D14" s="21"/>
      <c r="E14" s="43">
        <f>F14</f>
        <v>210000</v>
      </c>
      <c r="F14" s="43">
        <f>'anexa 2'!H140</f>
        <v>210000</v>
      </c>
      <c r="G14" s="43">
        <f>'anexa 2'!I140</f>
        <v>235000</v>
      </c>
      <c r="H14" s="43">
        <v>200000</v>
      </c>
      <c r="I14" s="43">
        <v>200000</v>
      </c>
    </row>
    <row r="15" spans="1:9" ht="15.75" thickBot="1">
      <c r="A15" s="3"/>
      <c r="B15" s="3"/>
      <c r="C15" s="21" t="s">
        <v>252</v>
      </c>
      <c r="D15" s="21"/>
      <c r="E15" s="43">
        <v>9342</v>
      </c>
      <c r="F15" s="43">
        <v>9342</v>
      </c>
      <c r="G15" s="43">
        <f>'anexa 1'!H47</f>
        <v>15704.16</v>
      </c>
      <c r="H15" s="43">
        <f>'anexa 1'!J47</f>
        <v>148549.29320000007</v>
      </c>
      <c r="I15" s="43">
        <f>'anexa 1'!K47</f>
        <v>349336.5236479998</v>
      </c>
    </row>
    <row r="16" spans="1:9" ht="15.75" thickBot="1">
      <c r="A16" s="3"/>
      <c r="B16" s="3">
        <v>2</v>
      </c>
      <c r="C16" s="21" t="s">
        <v>64</v>
      </c>
      <c r="D16" s="21"/>
      <c r="E16" s="43"/>
      <c r="F16" s="43"/>
      <c r="G16" s="43"/>
      <c r="H16" s="43"/>
      <c r="I16" s="43"/>
    </row>
    <row r="17" spans="1:9" ht="15.75" thickBot="1">
      <c r="A17" s="3"/>
      <c r="B17" s="3">
        <v>3</v>
      </c>
      <c r="C17" s="21" t="s">
        <v>253</v>
      </c>
      <c r="D17" s="21"/>
      <c r="E17" s="43"/>
      <c r="F17" s="43"/>
      <c r="G17" s="43"/>
      <c r="H17" s="43"/>
      <c r="I17" s="43"/>
    </row>
    <row r="18" spans="1:9" ht="15.75" thickBot="1">
      <c r="A18" s="3"/>
      <c r="B18" s="3"/>
      <c r="C18" s="21" t="s">
        <v>254</v>
      </c>
      <c r="D18" s="21"/>
      <c r="E18" s="43"/>
      <c r="F18" s="43"/>
      <c r="G18" s="43"/>
      <c r="H18" s="43"/>
      <c r="I18" s="43"/>
    </row>
    <row r="19" spans="1:9" ht="15.75" thickBot="1">
      <c r="A19" s="3"/>
      <c r="B19" s="3"/>
      <c r="C19" s="21" t="s">
        <v>255</v>
      </c>
      <c r="D19" s="21"/>
      <c r="E19" s="43"/>
      <c r="F19" s="43"/>
      <c r="G19" s="43"/>
      <c r="H19" s="43"/>
      <c r="I19" s="43"/>
    </row>
    <row r="20" spans="1:9" ht="15.75" thickBot="1">
      <c r="A20" s="3"/>
      <c r="B20" s="3">
        <v>4</v>
      </c>
      <c r="C20" s="21" t="s">
        <v>256</v>
      </c>
      <c r="D20" s="21"/>
      <c r="E20" s="43">
        <f>F20</f>
        <v>28000</v>
      </c>
      <c r="F20" s="43">
        <f>F21</f>
        <v>28000</v>
      </c>
      <c r="G20" s="43">
        <f>G21</f>
        <v>0</v>
      </c>
      <c r="H20" s="43">
        <f>H21</f>
        <v>0</v>
      </c>
      <c r="I20" s="43">
        <f>I21</f>
        <v>0</v>
      </c>
    </row>
    <row r="21" spans="1:9" ht="15.75" thickBot="1">
      <c r="A21" s="3"/>
      <c r="B21" s="3"/>
      <c r="C21" s="21" t="s">
        <v>277</v>
      </c>
      <c r="D21" s="21"/>
      <c r="E21" s="43">
        <f>F21</f>
        <v>28000</v>
      </c>
      <c r="F21" s="43">
        <v>28000</v>
      </c>
      <c r="G21" s="43"/>
      <c r="H21" s="43"/>
      <c r="I21" s="43"/>
    </row>
    <row r="22" spans="1:9" ht="37.5" thickBot="1">
      <c r="A22" s="3"/>
      <c r="B22" s="3"/>
      <c r="C22" s="21" t="s">
        <v>284</v>
      </c>
      <c r="D22" s="21"/>
      <c r="E22" s="43"/>
      <c r="F22" s="43"/>
      <c r="G22" s="43"/>
      <c r="H22" s="43"/>
      <c r="I22" s="43"/>
    </row>
    <row r="23" spans="1:9" ht="15.75" thickBot="1">
      <c r="A23" s="3"/>
      <c r="B23" s="3"/>
      <c r="C23" s="21" t="s">
        <v>257</v>
      </c>
      <c r="D23" s="21"/>
      <c r="E23" s="43"/>
      <c r="F23" s="43"/>
      <c r="G23" s="43"/>
      <c r="H23" s="43"/>
      <c r="I23" s="43"/>
    </row>
    <row r="24" spans="1:9" ht="25.5" thickBot="1">
      <c r="A24" s="3" t="s">
        <v>12</v>
      </c>
      <c r="B24" s="3"/>
      <c r="C24" s="21" t="s">
        <v>258</v>
      </c>
      <c r="D24" s="21"/>
      <c r="E24" s="43">
        <f>F24</f>
        <v>28000</v>
      </c>
      <c r="F24" s="43">
        <f>F25+F42+F59+F73</f>
        <v>28000</v>
      </c>
      <c r="G24" s="43">
        <f>G25+G42+G59+G73+G74</f>
        <v>220400</v>
      </c>
      <c r="H24" s="43">
        <f>H25+H42+H59+H73</f>
        <v>340000</v>
      </c>
      <c r="I24" s="43">
        <f>I25+I42+I59+I73</f>
        <v>540000</v>
      </c>
    </row>
    <row r="25" spans="1:9" ht="15.75" thickBot="1">
      <c r="A25" s="3"/>
      <c r="B25" s="3">
        <v>1</v>
      </c>
      <c r="C25" s="21" t="s">
        <v>259</v>
      </c>
      <c r="D25" s="21"/>
      <c r="E25" s="43"/>
      <c r="F25" s="43"/>
      <c r="G25" s="43"/>
      <c r="H25" s="43"/>
      <c r="I25" s="43"/>
    </row>
    <row r="26" spans="1:9" ht="37.5" thickBot="1">
      <c r="A26" s="3"/>
      <c r="B26" s="3"/>
      <c r="C26" s="21" t="s">
        <v>260</v>
      </c>
      <c r="D26" s="21"/>
      <c r="E26" s="43"/>
      <c r="F26" s="43"/>
      <c r="G26" s="43"/>
      <c r="H26" s="43"/>
      <c r="I26" s="43"/>
    </row>
    <row r="27" spans="1:9" ht="15.75" thickBot="1">
      <c r="A27" s="3"/>
      <c r="B27" s="3"/>
      <c r="C27" s="21" t="s">
        <v>261</v>
      </c>
      <c r="D27" s="21"/>
      <c r="E27" s="43"/>
      <c r="F27" s="43"/>
      <c r="G27" s="43"/>
      <c r="H27" s="43"/>
      <c r="I27" s="43"/>
    </row>
    <row r="28" spans="1:9" ht="15.75" thickBot="1">
      <c r="A28" s="3"/>
      <c r="B28" s="3"/>
      <c r="C28" s="21" t="s">
        <v>261</v>
      </c>
      <c r="D28" s="21"/>
      <c r="E28" s="43"/>
      <c r="F28" s="43"/>
      <c r="G28" s="43"/>
      <c r="H28" s="43"/>
      <c r="I28" s="43"/>
    </row>
    <row r="29" spans="1:9" ht="15.75" thickBot="1">
      <c r="A29" s="3"/>
      <c r="B29" s="3"/>
      <c r="C29" s="21" t="s">
        <v>257</v>
      </c>
      <c r="D29" s="21"/>
      <c r="E29" s="43"/>
      <c r="F29" s="43"/>
      <c r="G29" s="43"/>
      <c r="H29" s="43"/>
      <c r="I29" s="43"/>
    </row>
    <row r="30" spans="1:9" ht="49.5" thickBot="1">
      <c r="A30" s="3"/>
      <c r="B30" s="3"/>
      <c r="C30" s="21" t="s">
        <v>262</v>
      </c>
      <c r="D30" s="21"/>
      <c r="E30" s="43"/>
      <c r="F30" s="43"/>
      <c r="G30" s="43"/>
      <c r="H30" s="43"/>
      <c r="I30" s="43"/>
    </row>
    <row r="31" spans="1:9" ht="15.75" thickBot="1">
      <c r="A31" s="3"/>
      <c r="B31" s="3"/>
      <c r="C31" s="21" t="s">
        <v>261</v>
      </c>
      <c r="D31" s="21"/>
      <c r="E31" s="43"/>
      <c r="F31" s="43"/>
      <c r="G31" s="43"/>
      <c r="H31" s="43"/>
      <c r="I31" s="43"/>
    </row>
    <row r="32" spans="1:9" ht="15.75" thickBot="1">
      <c r="A32" s="3"/>
      <c r="B32" s="3"/>
      <c r="C32" s="21" t="s">
        <v>261</v>
      </c>
      <c r="D32" s="21"/>
      <c r="E32" s="43"/>
      <c r="F32" s="43"/>
      <c r="G32" s="43"/>
      <c r="H32" s="43"/>
      <c r="I32" s="43"/>
    </row>
    <row r="33" spans="1:9" ht="15.75" thickBot="1">
      <c r="A33" s="3"/>
      <c r="B33" s="3"/>
      <c r="C33" s="21" t="s">
        <v>257</v>
      </c>
      <c r="D33" s="21"/>
      <c r="E33" s="43"/>
      <c r="F33" s="43"/>
      <c r="G33" s="43"/>
      <c r="H33" s="43"/>
      <c r="I33" s="43"/>
    </row>
    <row r="34" spans="1:9" ht="49.5" thickBot="1">
      <c r="A34" s="3"/>
      <c r="B34" s="3"/>
      <c r="C34" s="21" t="s">
        <v>263</v>
      </c>
      <c r="D34" s="21"/>
      <c r="E34" s="43"/>
      <c r="F34" s="43"/>
      <c r="G34" s="43"/>
      <c r="H34" s="43"/>
      <c r="I34" s="43"/>
    </row>
    <row r="35" spans="1:9" ht="15.75" thickBot="1">
      <c r="A35" s="3"/>
      <c r="B35" s="3"/>
      <c r="C35" s="21" t="s">
        <v>261</v>
      </c>
      <c r="D35" s="21"/>
      <c r="E35" s="43"/>
      <c r="F35" s="43"/>
      <c r="G35" s="43"/>
      <c r="H35" s="43"/>
      <c r="I35" s="43"/>
    </row>
    <row r="36" spans="1:9" ht="15.75" thickBot="1">
      <c r="A36" s="3"/>
      <c r="B36" s="3"/>
      <c r="C36" s="21" t="s">
        <v>261</v>
      </c>
      <c r="D36" s="21"/>
      <c r="E36" s="43"/>
      <c r="F36" s="43"/>
      <c r="G36" s="43"/>
      <c r="H36" s="43"/>
      <c r="I36" s="43"/>
    </row>
    <row r="37" spans="1:9" ht="15.75" thickBot="1">
      <c r="A37" s="3"/>
      <c r="B37" s="3"/>
      <c r="C37" s="21" t="s">
        <v>257</v>
      </c>
      <c r="D37" s="21"/>
      <c r="E37" s="43"/>
      <c r="F37" s="43"/>
      <c r="G37" s="43"/>
      <c r="H37" s="43"/>
      <c r="I37" s="43"/>
    </row>
    <row r="38" spans="1:9" ht="85.5" thickBot="1">
      <c r="A38" s="3"/>
      <c r="B38" s="3"/>
      <c r="C38" s="21" t="s">
        <v>264</v>
      </c>
      <c r="D38" s="21"/>
      <c r="E38" s="43"/>
      <c r="F38" s="43"/>
      <c r="G38" s="43"/>
      <c r="H38" s="43"/>
      <c r="I38" s="43"/>
    </row>
    <row r="39" spans="1:9" ht="15.75" thickBot="1">
      <c r="A39" s="3"/>
      <c r="B39" s="3"/>
      <c r="C39" s="21" t="s">
        <v>261</v>
      </c>
      <c r="D39" s="21"/>
      <c r="E39" s="43"/>
      <c r="F39" s="43"/>
      <c r="G39" s="43"/>
      <c r="H39" s="43"/>
      <c r="I39" s="43"/>
    </row>
    <row r="40" spans="1:9" ht="15.75" thickBot="1">
      <c r="A40" s="3"/>
      <c r="B40" s="3"/>
      <c r="C40" s="21" t="s">
        <v>261</v>
      </c>
      <c r="D40" s="21"/>
      <c r="E40" s="43"/>
      <c r="F40" s="43"/>
      <c r="G40" s="43"/>
      <c r="H40" s="43"/>
      <c r="I40" s="43"/>
    </row>
    <row r="41" spans="1:9" ht="15.75" thickBot="1">
      <c r="A41" s="3"/>
      <c r="B41" s="3"/>
      <c r="C41" s="21" t="s">
        <v>257</v>
      </c>
      <c r="D41" s="21"/>
      <c r="E41" s="43"/>
      <c r="F41" s="43"/>
      <c r="G41" s="43"/>
      <c r="H41" s="43"/>
      <c r="I41" s="43"/>
    </row>
    <row r="42" spans="1:9" ht="15.75" thickBot="1">
      <c r="A42" s="3"/>
      <c r="B42" s="3">
        <v>2</v>
      </c>
      <c r="C42" s="21" t="s">
        <v>265</v>
      </c>
      <c r="D42" s="21"/>
      <c r="E42" s="43"/>
      <c r="F42" s="43"/>
      <c r="G42" s="43">
        <f>G43+G47+G51+G55</f>
        <v>165000</v>
      </c>
      <c r="H42" s="43">
        <f>H43+H47+H51+H55</f>
        <v>340000</v>
      </c>
      <c r="I42" s="43">
        <f>I43+I44+I45+I46</f>
        <v>540000</v>
      </c>
    </row>
    <row r="43" spans="1:9" ht="37.5" thickBot="1">
      <c r="A43" s="3"/>
      <c r="B43" s="3"/>
      <c r="C43" s="21" t="s">
        <v>266</v>
      </c>
      <c r="D43" s="21"/>
      <c r="E43" s="43"/>
      <c r="F43" s="43"/>
      <c r="G43" s="43">
        <f>G44+G45</f>
        <v>165000</v>
      </c>
      <c r="H43" s="43">
        <f>H44+H45+H46</f>
        <v>340000</v>
      </c>
      <c r="I43" s="43"/>
    </row>
    <row r="44" spans="1:9" ht="25.5" thickBot="1">
      <c r="A44" s="3"/>
      <c r="B44" s="3"/>
      <c r="C44" s="21" t="s">
        <v>379</v>
      </c>
      <c r="D44" s="21" t="s">
        <v>283</v>
      </c>
      <c r="E44" s="43"/>
      <c r="F44" s="43"/>
      <c r="G44" s="43">
        <v>110000</v>
      </c>
      <c r="H44" s="43"/>
      <c r="I44" s="43"/>
    </row>
    <row r="45" spans="1:9" ht="15.75" thickBot="1">
      <c r="A45" s="3"/>
      <c r="B45" s="3"/>
      <c r="C45" s="21" t="s">
        <v>405</v>
      </c>
      <c r="D45" s="21" t="s">
        <v>396</v>
      </c>
      <c r="E45" s="43"/>
      <c r="F45" s="43"/>
      <c r="G45" s="43">
        <v>55000</v>
      </c>
      <c r="H45" s="43">
        <v>50000</v>
      </c>
      <c r="I45" s="43">
        <v>50000</v>
      </c>
    </row>
    <row r="46" spans="1:9" ht="15.75" thickBot="1">
      <c r="A46" s="3"/>
      <c r="B46" s="3"/>
      <c r="C46" s="21" t="s">
        <v>383</v>
      </c>
      <c r="D46" s="21" t="s">
        <v>396</v>
      </c>
      <c r="E46" s="43"/>
      <c r="F46" s="43"/>
      <c r="G46" s="43"/>
      <c r="H46" s="43">
        <v>290000</v>
      </c>
      <c r="I46" s="43">
        <v>490000</v>
      </c>
    </row>
    <row r="47" spans="1:9" ht="49.5" thickBot="1">
      <c r="A47" s="3"/>
      <c r="B47" s="3"/>
      <c r="C47" s="21" t="s">
        <v>262</v>
      </c>
      <c r="D47" s="21"/>
      <c r="E47" s="43"/>
      <c r="F47" s="43"/>
      <c r="G47" s="43"/>
      <c r="H47" s="43"/>
      <c r="I47" s="43"/>
    </row>
    <row r="48" spans="1:9" ht="15.75" thickBot="1">
      <c r="A48" s="3"/>
      <c r="B48" s="3"/>
      <c r="C48" s="21" t="s">
        <v>261</v>
      </c>
      <c r="D48" s="21"/>
      <c r="E48" s="43"/>
      <c r="F48" s="43"/>
      <c r="G48" s="43"/>
      <c r="H48" s="43"/>
      <c r="I48" s="43"/>
    </row>
    <row r="49" spans="1:9" ht="15.75" thickBot="1">
      <c r="A49" s="3"/>
      <c r="B49" s="3"/>
      <c r="C49" s="21" t="s">
        <v>261</v>
      </c>
      <c r="D49" s="21"/>
      <c r="E49" s="43"/>
      <c r="F49" s="43"/>
      <c r="G49" s="43"/>
      <c r="H49" s="43"/>
      <c r="I49" s="43"/>
    </row>
    <row r="50" spans="1:9" ht="15.75" thickBot="1">
      <c r="A50" s="3"/>
      <c r="B50" s="3"/>
      <c r="C50" s="21" t="s">
        <v>257</v>
      </c>
      <c r="D50" s="21"/>
      <c r="E50" s="43"/>
      <c r="F50" s="43"/>
      <c r="G50" s="43"/>
      <c r="H50" s="43"/>
      <c r="I50" s="43"/>
    </row>
    <row r="51" spans="1:9" ht="49.5" thickBot="1">
      <c r="A51" s="3"/>
      <c r="B51" s="3"/>
      <c r="C51" s="21" t="s">
        <v>263</v>
      </c>
      <c r="D51" s="21"/>
      <c r="E51" s="43"/>
      <c r="F51" s="43"/>
      <c r="G51" s="43"/>
      <c r="H51" s="43"/>
      <c r="I51" s="43"/>
    </row>
    <row r="52" spans="1:9" ht="15.75" thickBot="1">
      <c r="A52" s="3"/>
      <c r="B52" s="3"/>
      <c r="C52" s="21" t="s">
        <v>261</v>
      </c>
      <c r="D52" s="21"/>
      <c r="E52" s="43"/>
      <c r="F52" s="43"/>
      <c r="G52" s="43"/>
      <c r="H52" s="43"/>
      <c r="I52" s="43"/>
    </row>
    <row r="53" spans="1:9" ht="15.75" thickBot="1">
      <c r="A53" s="3"/>
      <c r="B53" s="3"/>
      <c r="C53" s="21" t="s">
        <v>261</v>
      </c>
      <c r="D53" s="21"/>
      <c r="E53" s="43"/>
      <c r="F53" s="43"/>
      <c r="G53" s="43"/>
      <c r="H53" s="43"/>
      <c r="I53" s="43"/>
    </row>
    <row r="54" spans="1:9" ht="15.75" thickBot="1">
      <c r="A54" s="3"/>
      <c r="B54" s="3"/>
      <c r="C54" s="21" t="s">
        <v>257</v>
      </c>
      <c r="D54" s="21"/>
      <c r="E54" s="43"/>
      <c r="F54" s="43"/>
      <c r="G54" s="43"/>
      <c r="H54" s="43"/>
      <c r="I54" s="43"/>
    </row>
    <row r="55" spans="1:9" ht="85.5" thickBot="1">
      <c r="A55" s="3"/>
      <c r="B55" s="3"/>
      <c r="C55" s="21" t="s">
        <v>267</v>
      </c>
      <c r="D55" s="21"/>
      <c r="E55" s="43"/>
      <c r="F55" s="43"/>
      <c r="G55" s="43"/>
      <c r="H55" s="43"/>
      <c r="I55" s="43"/>
    </row>
    <row r="56" spans="1:9" ht="15.75" thickBot="1">
      <c r="A56" s="3"/>
      <c r="B56" s="3"/>
      <c r="C56" s="21" t="s">
        <v>261</v>
      </c>
      <c r="D56" s="21"/>
      <c r="E56" s="43"/>
      <c r="F56" s="43"/>
      <c r="G56" s="43"/>
      <c r="H56" s="43"/>
      <c r="I56" s="43"/>
    </row>
    <row r="57" spans="1:9" ht="15.75" thickBot="1">
      <c r="A57" s="3"/>
      <c r="B57" s="3"/>
      <c r="C57" s="21" t="s">
        <v>261</v>
      </c>
      <c r="D57" s="21"/>
      <c r="E57" s="43"/>
      <c r="F57" s="43"/>
      <c r="G57" s="43"/>
      <c r="H57" s="43"/>
      <c r="I57" s="43"/>
    </row>
    <row r="58" spans="1:9" ht="15.75" thickBot="1">
      <c r="A58" s="3"/>
      <c r="B58" s="3"/>
      <c r="C58" s="21" t="s">
        <v>257</v>
      </c>
      <c r="D58" s="21"/>
      <c r="E58" s="43"/>
      <c r="F58" s="43"/>
      <c r="G58" s="43"/>
      <c r="H58" s="43"/>
      <c r="I58" s="43"/>
    </row>
    <row r="59" spans="1:9" ht="49.5" thickBot="1">
      <c r="A59" s="3"/>
      <c r="B59" s="3">
        <v>3</v>
      </c>
      <c r="C59" s="21" t="s">
        <v>268</v>
      </c>
      <c r="D59" s="21"/>
      <c r="E59" s="43"/>
      <c r="F59" s="43">
        <f>F60+F62+F66</f>
        <v>28000</v>
      </c>
      <c r="G59" s="43">
        <f>G60+G62+G66+G69</f>
        <v>55400</v>
      </c>
      <c r="H59" s="43">
        <f>H60+H62+H66</f>
        <v>0</v>
      </c>
      <c r="I59" s="43">
        <f>I60+I62+I66</f>
        <v>0</v>
      </c>
    </row>
    <row r="60" spans="1:9" ht="37.5" thickBot="1">
      <c r="A60" s="2"/>
      <c r="B60" s="2"/>
      <c r="C60" s="44" t="s">
        <v>266</v>
      </c>
      <c r="D60" s="44"/>
      <c r="E60" s="46"/>
      <c r="F60" s="46"/>
      <c r="G60" s="46">
        <f>G61</f>
        <v>13400</v>
      </c>
      <c r="H60" s="46"/>
      <c r="I60" s="46"/>
    </row>
    <row r="61" spans="1:9" s="175" customFormat="1" ht="30.75" thickBot="1">
      <c r="A61" s="49"/>
      <c r="B61" s="171"/>
      <c r="C61" s="172" t="s">
        <v>381</v>
      </c>
      <c r="D61" s="173" t="s">
        <v>396</v>
      </c>
      <c r="E61" s="171"/>
      <c r="F61" s="171"/>
      <c r="G61" s="171">
        <v>13400</v>
      </c>
      <c r="H61" s="171"/>
      <c r="I61" s="174"/>
    </row>
    <row r="62" spans="1:9" ht="49.5" thickBot="1">
      <c r="A62" s="6"/>
      <c r="B62" s="6"/>
      <c r="C62" s="47" t="s">
        <v>262</v>
      </c>
      <c r="D62" s="47"/>
      <c r="E62" s="48"/>
      <c r="F62" s="48"/>
      <c r="G62" s="48"/>
      <c r="H62" s="48"/>
      <c r="I62" s="48"/>
    </row>
    <row r="63" spans="1:9" ht="15.75" thickBot="1">
      <c r="A63" s="3"/>
      <c r="B63" s="3"/>
      <c r="C63" s="21" t="s">
        <v>261</v>
      </c>
      <c r="D63" s="21"/>
      <c r="E63" s="43"/>
      <c r="F63" s="43"/>
      <c r="G63" s="43"/>
      <c r="H63" s="43"/>
      <c r="I63" s="43"/>
    </row>
    <row r="64" spans="1:9" ht="15.75" thickBot="1">
      <c r="A64" s="3"/>
      <c r="B64" s="3"/>
      <c r="C64" s="21" t="s">
        <v>261</v>
      </c>
      <c r="D64" s="21"/>
      <c r="E64" s="43"/>
      <c r="F64" s="43"/>
      <c r="G64" s="43"/>
      <c r="H64" s="43"/>
      <c r="I64" s="43"/>
    </row>
    <row r="65" spans="1:9" ht="15.75" thickBot="1">
      <c r="A65" s="3"/>
      <c r="B65" s="3"/>
      <c r="C65" s="21" t="s">
        <v>257</v>
      </c>
      <c r="D65" s="21"/>
      <c r="E65" s="43"/>
      <c r="F65" s="43"/>
      <c r="G65" s="43"/>
      <c r="H65" s="43"/>
      <c r="I65" s="43"/>
    </row>
    <row r="66" spans="1:9" ht="49.5" thickBot="1">
      <c r="A66" s="3"/>
      <c r="B66" s="3"/>
      <c r="C66" s="21" t="s">
        <v>263</v>
      </c>
      <c r="D66" s="21"/>
      <c r="E66" s="43"/>
      <c r="F66" s="43">
        <f>F67</f>
        <v>28000</v>
      </c>
      <c r="G66" s="43">
        <f>G67+G68</f>
        <v>42000</v>
      </c>
      <c r="H66" s="43">
        <v>0</v>
      </c>
      <c r="I66" s="43">
        <v>0</v>
      </c>
    </row>
    <row r="67" spans="1:9" ht="25.5" thickBot="1">
      <c r="A67" s="3"/>
      <c r="B67" s="3"/>
      <c r="C67" s="21" t="s">
        <v>278</v>
      </c>
      <c r="D67" s="21" t="s">
        <v>282</v>
      </c>
      <c r="E67" s="43"/>
      <c r="F67" s="43">
        <v>28000</v>
      </c>
      <c r="G67" s="43"/>
      <c r="H67" s="43"/>
      <c r="I67" s="43"/>
    </row>
    <row r="68" spans="1:9" ht="25.5" thickBot="1">
      <c r="A68" s="3"/>
      <c r="B68" s="3"/>
      <c r="C68" s="21" t="s">
        <v>382</v>
      </c>
      <c r="D68" s="21" t="s">
        <v>396</v>
      </c>
      <c r="E68" s="43"/>
      <c r="F68" s="43"/>
      <c r="G68" s="43">
        <v>42000</v>
      </c>
      <c r="H68" s="43"/>
      <c r="I68" s="43"/>
    </row>
    <row r="69" spans="1:9" ht="85.5" thickBot="1">
      <c r="A69" s="3"/>
      <c r="B69" s="3"/>
      <c r="C69" s="21" t="s">
        <v>264</v>
      </c>
      <c r="D69" s="21"/>
      <c r="E69" s="43"/>
      <c r="F69" s="43"/>
      <c r="G69" s="43"/>
      <c r="H69" s="43"/>
      <c r="I69" s="43"/>
    </row>
    <row r="70" spans="1:9" ht="15.75" thickBot="1">
      <c r="A70" s="3"/>
      <c r="B70" s="3"/>
      <c r="C70" s="21" t="s">
        <v>261</v>
      </c>
      <c r="D70" s="21"/>
      <c r="E70" s="43"/>
      <c r="F70" s="43"/>
      <c r="G70" s="43"/>
      <c r="H70" s="43"/>
      <c r="I70" s="43"/>
    </row>
    <row r="71" spans="1:9" ht="15.75" thickBot="1">
      <c r="A71" s="3"/>
      <c r="B71" s="3"/>
      <c r="C71" s="21" t="s">
        <v>261</v>
      </c>
      <c r="D71" s="21"/>
      <c r="E71" s="43"/>
      <c r="F71" s="43"/>
      <c r="G71" s="43"/>
      <c r="H71" s="43"/>
      <c r="I71" s="43"/>
    </row>
    <row r="72" spans="1:9" ht="15.75" thickBot="1">
      <c r="A72" s="3"/>
      <c r="B72" s="3"/>
      <c r="C72" s="21" t="s">
        <v>257</v>
      </c>
      <c r="D72" s="21"/>
      <c r="E72" s="43"/>
      <c r="F72" s="43"/>
      <c r="G72" s="43"/>
      <c r="H72" s="43"/>
      <c r="I72" s="43"/>
    </row>
    <row r="73" spans="1:9" ht="25.5" thickBot="1">
      <c r="A73" s="3"/>
      <c r="B73" s="3">
        <v>4</v>
      </c>
      <c r="C73" s="21" t="s">
        <v>380</v>
      </c>
      <c r="D73" s="21"/>
      <c r="E73" s="43"/>
      <c r="F73" s="43"/>
      <c r="G73" s="43"/>
      <c r="H73" s="43"/>
      <c r="I73" s="43"/>
    </row>
    <row r="74" spans="1:9" ht="37.5" thickBot="1">
      <c r="A74" s="3"/>
      <c r="B74" s="3">
        <v>5</v>
      </c>
      <c r="C74" s="21" t="s">
        <v>269</v>
      </c>
      <c r="D74" s="21"/>
      <c r="E74" s="43"/>
      <c r="F74" s="43"/>
      <c r="G74" s="43"/>
      <c r="H74" s="43"/>
      <c r="I74" s="43"/>
    </row>
    <row r="75" spans="1:9" ht="15.75" thickBot="1">
      <c r="A75" s="3"/>
      <c r="B75" s="3"/>
      <c r="C75" s="21" t="s">
        <v>254</v>
      </c>
      <c r="D75" s="21"/>
      <c r="E75" s="43"/>
      <c r="F75" s="43"/>
      <c r="G75" s="43"/>
      <c r="H75" s="43"/>
      <c r="I75" s="43"/>
    </row>
    <row r="76" spans="1:9" ht="15.75" thickBot="1">
      <c r="A76" s="3"/>
      <c r="B76" s="3"/>
      <c r="C76" s="21" t="s">
        <v>255</v>
      </c>
      <c r="D76" s="21"/>
      <c r="E76" s="43"/>
      <c r="F76" s="43"/>
      <c r="G76" s="43"/>
      <c r="H76" s="43"/>
      <c r="I76" s="43"/>
    </row>
    <row r="78" spans="3:11" ht="15">
      <c r="C78" s="84" t="s">
        <v>241</v>
      </c>
      <c r="D78" s="84"/>
      <c r="E78" s="84"/>
      <c r="F78" s="84"/>
      <c r="G78" s="84" t="s">
        <v>239</v>
      </c>
      <c r="H78" s="84"/>
      <c r="J78" s="84"/>
      <c r="K78" s="85"/>
    </row>
    <row r="79" spans="3:11" ht="15">
      <c r="C79" s="84" t="s">
        <v>286</v>
      </c>
      <c r="D79" s="84"/>
      <c r="E79" s="84"/>
      <c r="F79" s="84"/>
      <c r="G79" s="84" t="s">
        <v>240</v>
      </c>
      <c r="H79" s="84"/>
      <c r="J79" s="84"/>
      <c r="K79" s="85"/>
    </row>
    <row r="80" spans="3:11" ht="15">
      <c r="C80" s="84"/>
      <c r="D80" s="84"/>
      <c r="E80" s="84"/>
      <c r="F80" s="84"/>
      <c r="G80" s="84" t="s">
        <v>285</v>
      </c>
      <c r="H80" s="84"/>
      <c r="J80" s="84"/>
      <c r="K80" s="85"/>
    </row>
  </sheetData>
  <sheetProtection/>
  <mergeCells count="7">
    <mergeCell ref="F9:F10"/>
    <mergeCell ref="G9:G10"/>
    <mergeCell ref="G8:I8"/>
    <mergeCell ref="A5:I5"/>
    <mergeCell ref="C8:C10"/>
    <mergeCell ref="D8:D10"/>
    <mergeCell ref="E8:F8"/>
  </mergeCells>
  <printOptions/>
  <pageMargins left="0.7" right="0.3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8">
      <selection activeCell="D20" sqref="D20"/>
    </sheetView>
  </sheetViews>
  <sheetFormatPr defaultColWidth="9.140625" defaultRowHeight="15"/>
  <cols>
    <col min="1" max="1" width="6.140625" style="96" customWidth="1"/>
    <col min="2" max="2" width="38.140625" style="96" customWidth="1"/>
    <col min="3" max="3" width="11.57421875" style="96" customWidth="1"/>
    <col min="4" max="4" width="11.7109375" style="96" customWidth="1"/>
    <col min="5" max="5" width="10.57421875" style="96" customWidth="1"/>
    <col min="6" max="6" width="10.421875" style="96" customWidth="1"/>
    <col min="7" max="7" width="10.8515625" style="96" customWidth="1"/>
    <col min="8" max="16384" width="9.140625" style="96" customWidth="1"/>
  </cols>
  <sheetData>
    <row r="1" spans="2:5" ht="15.75">
      <c r="B1" s="45" t="s">
        <v>404</v>
      </c>
      <c r="C1"/>
      <c r="D1"/>
      <c r="E1"/>
    </row>
    <row r="2" spans="2:5" ht="15">
      <c r="B2" t="s">
        <v>279</v>
      </c>
      <c r="D2"/>
      <c r="E2"/>
    </row>
    <row r="3" spans="2:5" ht="15">
      <c r="B3" t="s">
        <v>280</v>
      </c>
      <c r="D3"/>
      <c r="E3"/>
    </row>
    <row r="4" spans="2:10" ht="15">
      <c r="B4" t="s">
        <v>281</v>
      </c>
      <c r="D4"/>
      <c r="E4"/>
      <c r="J4" s="96" t="s">
        <v>403</v>
      </c>
    </row>
    <row r="5" ht="12.75">
      <c r="C5" s="176" t="s">
        <v>402</v>
      </c>
    </row>
    <row r="7" spans="1:11" ht="12.75">
      <c r="A7" s="97"/>
      <c r="B7" s="97"/>
      <c r="C7" s="97"/>
      <c r="D7" s="97"/>
      <c r="E7" s="97"/>
      <c r="F7" s="97"/>
      <c r="G7" s="97"/>
      <c r="H7" s="97"/>
      <c r="I7" s="97"/>
      <c r="J7" s="97" t="s">
        <v>238</v>
      </c>
      <c r="K7" s="97"/>
    </row>
    <row r="8" spans="1:11" ht="12.75">
      <c r="A8" s="255" t="s">
        <v>368</v>
      </c>
      <c r="B8" s="255" t="s">
        <v>361</v>
      </c>
      <c r="C8" s="255" t="s">
        <v>362</v>
      </c>
      <c r="D8" s="255" t="s">
        <v>363</v>
      </c>
      <c r="E8" s="255"/>
      <c r="F8" s="255" t="s">
        <v>364</v>
      </c>
      <c r="G8" s="255"/>
      <c r="H8" s="255" t="s">
        <v>365</v>
      </c>
      <c r="I8" s="255"/>
      <c r="J8" s="255" t="s">
        <v>366</v>
      </c>
      <c r="K8" s="255"/>
    </row>
    <row r="9" spans="1:11" ht="12.75">
      <c r="A9" s="255"/>
      <c r="B9" s="255"/>
      <c r="C9" s="255"/>
      <c r="D9" s="255" t="s">
        <v>370</v>
      </c>
      <c r="E9" s="255"/>
      <c r="F9" s="255" t="s">
        <v>367</v>
      </c>
      <c r="G9" s="255"/>
      <c r="H9" s="255" t="s">
        <v>367</v>
      </c>
      <c r="I9" s="255"/>
      <c r="J9" s="255" t="s">
        <v>367</v>
      </c>
      <c r="K9" s="255"/>
    </row>
    <row r="10" spans="1:11" ht="25.5">
      <c r="A10" s="255"/>
      <c r="B10" s="255"/>
      <c r="C10" s="255"/>
      <c r="D10" s="98" t="s">
        <v>369</v>
      </c>
      <c r="E10" s="98" t="s">
        <v>327</v>
      </c>
      <c r="F10" s="98" t="s">
        <v>369</v>
      </c>
      <c r="G10" s="98" t="s">
        <v>327</v>
      </c>
      <c r="H10" s="98" t="s">
        <v>369</v>
      </c>
      <c r="I10" s="98" t="s">
        <v>327</v>
      </c>
      <c r="J10" s="98" t="s">
        <v>369</v>
      </c>
      <c r="K10" s="98" t="s">
        <v>327</v>
      </c>
    </row>
    <row r="11" spans="1:11" ht="12.75">
      <c r="A11" s="99"/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</row>
    <row r="12" spans="1:11" ht="31.5" customHeight="1">
      <c r="A12" s="99" t="s">
        <v>378</v>
      </c>
      <c r="B12" s="98" t="s">
        <v>371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.75">
      <c r="A13" s="99"/>
      <c r="B13" s="99" t="s">
        <v>389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.75">
      <c r="A14" s="99">
        <v>1</v>
      </c>
      <c r="B14" s="99" t="s">
        <v>384</v>
      </c>
      <c r="C14" s="99" t="s">
        <v>385</v>
      </c>
      <c r="D14" s="99"/>
      <c r="E14" s="99"/>
      <c r="F14" s="99">
        <v>208028</v>
      </c>
      <c r="G14" s="99"/>
      <c r="H14" s="99">
        <v>219783</v>
      </c>
      <c r="I14" s="99"/>
      <c r="J14" s="99">
        <v>310494</v>
      </c>
      <c r="K14" s="99"/>
    </row>
    <row r="15" spans="1:11" ht="12.75">
      <c r="A15" s="99">
        <v>2</v>
      </c>
      <c r="B15" s="99" t="s">
        <v>386</v>
      </c>
      <c r="C15" s="99" t="s">
        <v>387</v>
      </c>
      <c r="D15" s="99"/>
      <c r="E15" s="99"/>
      <c r="F15" s="99">
        <v>22500</v>
      </c>
      <c r="G15" s="99"/>
      <c r="H15" s="99"/>
      <c r="I15" s="99"/>
      <c r="J15" s="99"/>
      <c r="K15" s="99"/>
    </row>
    <row r="16" spans="1:11" ht="12.75">
      <c r="A16" s="99">
        <v>3</v>
      </c>
      <c r="B16" s="99" t="s">
        <v>392</v>
      </c>
      <c r="C16" s="99" t="s">
        <v>393</v>
      </c>
      <c r="D16" s="99"/>
      <c r="E16" s="99"/>
      <c r="F16" s="99">
        <v>170500</v>
      </c>
      <c r="G16" s="99"/>
      <c r="H16" s="99"/>
      <c r="I16" s="99"/>
      <c r="J16" s="99"/>
      <c r="K16" s="99"/>
    </row>
    <row r="17" spans="1:11" ht="12.75">
      <c r="A17" s="99">
        <v>4</v>
      </c>
      <c r="B17" s="99" t="s">
        <v>390</v>
      </c>
      <c r="C17" s="99"/>
      <c r="D17" s="99"/>
      <c r="E17" s="99"/>
      <c r="F17" s="99">
        <v>25000</v>
      </c>
      <c r="G17" s="99"/>
      <c r="H17" s="99"/>
      <c r="I17" s="99"/>
      <c r="J17" s="99"/>
      <c r="K17" s="99"/>
    </row>
    <row r="18" spans="1:11" ht="12.75">
      <c r="A18" s="99"/>
      <c r="B18" s="99" t="s">
        <v>395</v>
      </c>
      <c r="C18" s="99" t="s">
        <v>396</v>
      </c>
      <c r="D18" s="99"/>
      <c r="E18" s="99"/>
      <c r="F18" s="99"/>
      <c r="G18" s="99"/>
      <c r="H18" s="99"/>
      <c r="I18" s="99"/>
      <c r="J18" s="99"/>
      <c r="K18" s="99"/>
    </row>
    <row r="19" spans="1:11" ht="12.75">
      <c r="A19" s="99"/>
      <c r="B19" s="99" t="s">
        <v>372</v>
      </c>
      <c r="C19" s="99"/>
      <c r="D19" s="99"/>
      <c r="E19" s="99"/>
      <c r="F19" s="99">
        <f>SUM(F14:F18)</f>
        <v>426028</v>
      </c>
      <c r="G19" s="99"/>
      <c r="H19" s="99">
        <f>SUM(H14:H18)</f>
        <v>219783</v>
      </c>
      <c r="I19" s="99"/>
      <c r="J19" s="99">
        <f>SUM(J14:J18)</f>
        <v>310494</v>
      </c>
      <c r="K19" s="99"/>
    </row>
    <row r="20" spans="1:11" ht="25.5">
      <c r="A20" s="99" t="s">
        <v>373</v>
      </c>
      <c r="B20" s="98" t="s">
        <v>374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2.75">
      <c r="A21" s="99"/>
      <c r="B21" s="99" t="s">
        <v>391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2.75">
      <c r="A22" s="99">
        <v>1</v>
      </c>
      <c r="B22" s="99" t="s">
        <v>388</v>
      </c>
      <c r="C22" s="99"/>
      <c r="D22" s="99"/>
      <c r="E22" s="99"/>
      <c r="F22" s="99">
        <v>-15000</v>
      </c>
      <c r="G22" s="99"/>
      <c r="H22" s="99"/>
      <c r="I22" s="99"/>
      <c r="J22" s="99"/>
      <c r="K22" s="99"/>
    </row>
    <row r="23" spans="1:11" ht="29.25" customHeight="1">
      <c r="A23" s="99">
        <v>2</v>
      </c>
      <c r="B23" s="98" t="s">
        <v>394</v>
      </c>
      <c r="C23" s="99" t="s">
        <v>396</v>
      </c>
      <c r="D23" s="99"/>
      <c r="E23" s="99"/>
      <c r="F23" s="99">
        <v>-18124</v>
      </c>
      <c r="G23" s="99"/>
      <c r="H23" s="99">
        <v>-53650</v>
      </c>
      <c r="I23" s="99"/>
      <c r="J23" s="99">
        <v>-56333</v>
      </c>
      <c r="K23" s="99"/>
    </row>
    <row r="24" spans="1:11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12.75">
      <c r="A25" s="99"/>
      <c r="B25" s="99" t="s">
        <v>375</v>
      </c>
      <c r="C25" s="99"/>
      <c r="D25" s="99"/>
      <c r="E25" s="99"/>
      <c r="F25" s="99">
        <f>SUM(F22:F24)</f>
        <v>-33124</v>
      </c>
      <c r="G25" s="99"/>
      <c r="H25" s="99">
        <f>SUM(H22:H24)</f>
        <v>-53650</v>
      </c>
      <c r="I25" s="99"/>
      <c r="J25" s="99">
        <f>SUM(J22:J24)</f>
        <v>-56333</v>
      </c>
      <c r="K25" s="99"/>
    </row>
    <row r="26" spans="1:11" ht="12.75">
      <c r="A26" s="99" t="s">
        <v>376</v>
      </c>
      <c r="B26" s="99" t="s">
        <v>377</v>
      </c>
      <c r="C26" s="99"/>
      <c r="D26" s="99">
        <f>D12-D20</f>
        <v>0</v>
      </c>
      <c r="E26" s="99"/>
      <c r="F26" s="99">
        <f>F19+F25</f>
        <v>392904</v>
      </c>
      <c r="G26" s="99"/>
      <c r="H26" s="99">
        <f>H19+H25</f>
        <v>166133</v>
      </c>
      <c r="I26" s="99"/>
      <c r="J26" s="99">
        <f>J19+J25</f>
        <v>254161</v>
      </c>
      <c r="K26" s="99"/>
    </row>
    <row r="27" spans="6:8" ht="12.75">
      <c r="F27" s="100"/>
      <c r="H27" s="100"/>
    </row>
    <row r="29" spans="2:10" ht="12.75">
      <c r="B29" s="101" t="s">
        <v>241</v>
      </c>
      <c r="C29" s="101"/>
      <c r="D29" s="101"/>
      <c r="E29" s="101"/>
      <c r="F29" s="101"/>
      <c r="G29" s="101"/>
      <c r="H29" s="101" t="s">
        <v>239</v>
      </c>
      <c r="I29" s="101"/>
      <c r="J29" s="102"/>
    </row>
    <row r="30" spans="2:10" ht="12.75">
      <c r="B30" s="101" t="s">
        <v>286</v>
      </c>
      <c r="C30" s="101"/>
      <c r="D30" s="101"/>
      <c r="E30" s="101"/>
      <c r="F30" s="101"/>
      <c r="G30" s="101"/>
      <c r="H30" s="101" t="s">
        <v>240</v>
      </c>
      <c r="I30" s="101"/>
      <c r="J30" s="102"/>
    </row>
    <row r="31" spans="2:10" ht="12.75">
      <c r="B31" s="101"/>
      <c r="C31" s="101"/>
      <c r="D31" s="101"/>
      <c r="E31" s="101"/>
      <c r="F31" s="101"/>
      <c r="G31" s="101"/>
      <c r="H31" s="101" t="s">
        <v>285</v>
      </c>
      <c r="I31" s="101"/>
      <c r="J31" s="102"/>
    </row>
  </sheetData>
  <sheetProtection/>
  <mergeCells count="11">
    <mergeCell ref="F8:G8"/>
    <mergeCell ref="H8:I8"/>
    <mergeCell ref="J8:K8"/>
    <mergeCell ref="F9:G9"/>
    <mergeCell ref="H9:I9"/>
    <mergeCell ref="J9:K9"/>
    <mergeCell ref="A8:A10"/>
    <mergeCell ref="B8:B10"/>
    <mergeCell ref="C8:C10"/>
    <mergeCell ref="D8:E8"/>
    <mergeCell ref="D9:E9"/>
  </mergeCells>
  <printOptions/>
  <pageMargins left="0.47" right="0.24" top="0.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Delia</cp:lastModifiedBy>
  <cp:lastPrinted>2014-01-23T12:45:39Z</cp:lastPrinted>
  <dcterms:created xsi:type="dcterms:W3CDTF">2013-03-18T08:35:01Z</dcterms:created>
  <dcterms:modified xsi:type="dcterms:W3CDTF">2014-01-23T16:53:46Z</dcterms:modified>
  <cp:category/>
  <cp:version/>
  <cp:contentType/>
  <cp:contentStatus/>
</cp:coreProperties>
</file>