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7c" sheetId="1" r:id="rId1"/>
  </sheets>
  <definedNames>
    <definedName name="_xlnm._FilterDatabase" localSheetId="0" hidden="1">'anexa 7c'!$A$4:$I$137</definedName>
    <definedName name="_xlnm.Print_Titles" localSheetId="0">'anexa 7c'!$2:$4</definedName>
    <definedName name="_xlnm.Print_Area" localSheetId="0">'anexa 7c'!$A$1:$I$137</definedName>
  </definedNames>
  <calcPr fullCalcOnLoad="1"/>
</workbook>
</file>

<file path=xl/sharedStrings.xml><?xml version="1.0" encoding="utf-8"?>
<sst xmlns="http://schemas.openxmlformats.org/spreadsheetml/2006/main" count="256" uniqueCount="162">
  <si>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</si>
  <si>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</si>
  <si>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</si>
  <si>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</si>
  <si>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</si>
  <si>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</si>
  <si>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</si>
  <si>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</si>
  <si>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</si>
  <si>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</si>
  <si>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</si>
  <si>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</si>
  <si>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</si>
  <si>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</si>
  <si>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</si>
  <si>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</si>
  <si>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</si>
  <si>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</si>
  <si>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</si>
  <si>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</si>
  <si>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</si>
  <si>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</si>
  <si>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</si>
  <si>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</si>
  <si>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</si>
  <si>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</si>
  <si>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</si>
  <si>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</si>
  <si>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</si>
  <si>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</si>
  <si>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</si>
  <si>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</si>
  <si>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</si>
  <si>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</si>
  <si>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</si>
  <si>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</si>
  <si>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</si>
  <si>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</si>
  <si>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</si>
  <si>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</si>
  <si>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</si>
  <si>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</si>
  <si>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</si>
  <si>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</si>
  <si>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</si>
  <si>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</si>
  <si>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</si>
  <si>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</si>
  <si>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</si>
  <si>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</si>
  <si>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</si>
  <si>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</si>
  <si>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</si>
  <si>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</si>
  <si>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</si>
  <si>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</si>
  <si>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</si>
  <si>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</si>
  <si>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</si>
  <si>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</si>
  <si>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</si>
  <si>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</si>
  <si>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</si>
  <si>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</si>
  <si>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</si>
  <si>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</si>
  <si>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</si>
  <si>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</si>
  <si>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</si>
  <si>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</si>
  <si>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</si>
  <si>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</si>
  <si>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</si>
  <si>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</si>
  <si>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</si>
  <si>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</si>
  <si>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</si>
  <si>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</si>
  <si>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</si>
  <si>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</si>
  <si>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</si>
  <si>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</si>
  <si>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</si>
  <si>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</si>
  <si>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</si>
  <si>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</si>
  <si>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</si>
  <si>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</si>
  <si>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</si>
  <si>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</si>
  <si>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</si>
  <si>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</si>
  <si>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</si>
  <si>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</si>
  <si>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</si>
  <si>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</si>
  <si>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</si>
  <si>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</si>
  <si>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</si>
  <si>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</si>
  <si>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</si>
  <si>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</si>
  <si>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</si>
  <si>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</si>
  <si>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</si>
  <si>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</si>
  <si>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</si>
  <si>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</si>
  <si>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</si>
  <si>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</si>
  <si>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</si>
  <si>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</si>
  <si>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</si>
  <si>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</si>
  <si>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</si>
  <si>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</si>
  <si>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</si>
  <si>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</si>
  <si>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</si>
  <si>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</si>
  <si>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</si>
  <si>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</si>
  <si>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</si>
  <si>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</si>
  <si>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</si>
  <si>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</si>
  <si>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</si>
  <si>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</si>
  <si>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</si>
  <si>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</si>
  <si>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</si>
  <si>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</si>
  <si>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</si>
  <si>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</si>
  <si>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</si>
  <si>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</si>
  <si>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</si>
  <si>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</si>
  <si>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</si>
  <si>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</si>
  <si>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</si>
  <si>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</si>
  <si>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</si>
  <si>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</si>
  <si>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</si>
  <si>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</si>
  <si>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</si>
  <si>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</si>
  <si>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</si>
  <si>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</si>
  <si>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</si>
  <si>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Reînnoire licenţe antivirus - 250 buc urgent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</si>
  <si>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</si>
  <si>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</si>
  <si>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</si>
  <si>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</si>
  <si>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</si>
  <si>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</si>
  <si>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</si>
  <si>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</si>
  <si>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</si>
  <si>
    <t xml:space="preserve">Autoutilitară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</si>
</sst>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8" fillId="37" borderId="10" xfId="50" applyNumberFormat="1" applyFont="1" applyFill="1" applyBorder="1" applyAlignment="1">
      <alignment horizontal="right" wrapText="1"/>
      <protection/>
    </xf>
    <xf numFmtId="49" fontId="48" fillId="37" borderId="10" xfId="50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horizontal="right" wrapText="1"/>
      <protection/>
    </xf>
    <xf numFmtId="49" fontId="48" fillId="34" borderId="10" xfId="50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6" fillId="34" borderId="10" xfId="5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50" fillId="33" borderId="10" xfId="50" applyNumberFormat="1" applyFont="1" applyFill="1" applyBorder="1" applyAlignment="1">
      <alignment horizontal="right" wrapText="1"/>
      <protection/>
    </xf>
    <xf numFmtId="49" fontId="8" fillId="33" borderId="10" xfId="50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SheetLayoutView="100" zoomScalePageLayoutView="0" workbookViewId="0" topLeftCell="A1">
      <selection activeCell="L82" sqref="L82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2.75">
      <c r="I1" s="3" t="s">
        <v>0</v>
      </c>
    </row>
    <row r="2" spans="1:9" ht="12.75" customHeight="1">
      <c r="A2" s="132" t="s">
        <v>1</v>
      </c>
      <c r="B2" s="132" t="s">
        <v>2</v>
      </c>
      <c r="C2" s="132" t="s">
        <v>3</v>
      </c>
      <c r="D2" s="131" t="s">
        <v>4</v>
      </c>
      <c r="E2" s="132" t="s">
        <v>5</v>
      </c>
      <c r="F2" s="131" t="s">
        <v>6</v>
      </c>
      <c r="G2" s="131" t="s">
        <v>7</v>
      </c>
      <c r="H2" s="131"/>
      <c r="I2" s="123"/>
    </row>
    <row r="3" spans="1:9" ht="94.5" customHeight="1">
      <c r="A3" s="133"/>
      <c r="B3" s="134"/>
      <c r="C3" s="133"/>
      <c r="D3" s="131"/>
      <c r="E3" s="135"/>
      <c r="F3" s="131"/>
      <c r="G3" s="4" t="s">
        <v>8</v>
      </c>
      <c r="H3" s="5" t="s">
        <v>9</v>
      </c>
      <c r="I3" s="5" t="s">
        <v>130</v>
      </c>
    </row>
    <row r="4" spans="1:9" ht="13.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11" ht="13.5" thickTop="1">
      <c r="A5" s="8"/>
      <c r="B5" s="8"/>
      <c r="C5" s="9" t="s">
        <v>11</v>
      </c>
      <c r="D5" s="10">
        <f aca="true" t="shared" si="0" ref="D5:I5">D6+D39+D41+D44+D51+D95+D120+D134+D49</f>
        <v>37258902.561735496</v>
      </c>
      <c r="E5" s="10">
        <f t="shared" si="0"/>
        <v>-448000</v>
      </c>
      <c r="F5" s="10">
        <f t="shared" si="0"/>
        <v>36810902.561735496</v>
      </c>
      <c r="G5" s="10">
        <f t="shared" si="0"/>
        <v>36797001</v>
      </c>
      <c r="H5" s="10">
        <f t="shared" si="0"/>
        <v>0</v>
      </c>
      <c r="I5" s="10">
        <f t="shared" si="0"/>
        <v>13902</v>
      </c>
      <c r="K5" s="71"/>
    </row>
    <row r="6" spans="1:11" ht="26.25">
      <c r="A6" s="11"/>
      <c r="B6" s="11"/>
      <c r="C6" s="12" t="s">
        <v>12</v>
      </c>
      <c r="D6" s="13">
        <f>D7+D21+D27+D30</f>
        <v>30057000.5617355</v>
      </c>
      <c r="E6" s="13">
        <f>E7+E21+E27+E30</f>
        <v>-2036000</v>
      </c>
      <c r="F6" s="13">
        <f>F7+F21+F27+F30</f>
        <v>28021000.5617355</v>
      </c>
      <c r="G6" s="13">
        <f>G7+G21+G27+G30</f>
        <v>28021001</v>
      </c>
      <c r="H6" s="13">
        <f>H7+H21+H27+H30</f>
        <v>0</v>
      </c>
      <c r="I6" s="13">
        <f>I7+I21+I27+I30</f>
        <v>0</v>
      </c>
      <c r="K6" s="71"/>
    </row>
    <row r="7" spans="1:11" ht="12.75">
      <c r="A7" s="14"/>
      <c r="B7" s="14"/>
      <c r="C7" s="15" t="s">
        <v>13</v>
      </c>
      <c r="D7" s="16">
        <f>SUM(D8:D20)</f>
        <v>6206000</v>
      </c>
      <c r="E7" s="16">
        <f>SUM(E8:E20)</f>
        <v>-448000</v>
      </c>
      <c r="F7" s="16">
        <f>SUM(F8:F20)</f>
        <v>5758000</v>
      </c>
      <c r="G7" s="16">
        <f>SUM(G8:G20)</f>
        <v>5758000</v>
      </c>
      <c r="H7" s="16">
        <f>SUM(H8:H20)</f>
        <v>0</v>
      </c>
      <c r="I7" s="16">
        <f>SUM(I8:I20)</f>
        <v>0</v>
      </c>
      <c r="K7" s="71"/>
    </row>
    <row r="8" spans="1:11" s="22" customFormat="1" ht="12.7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K8" s="71"/>
    </row>
    <row r="9" spans="1:11" ht="12.7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1" ref="F9:F29">D9+E9</f>
        <v>343000</v>
      </c>
      <c r="G9" s="25">
        <v>343000</v>
      </c>
      <c r="H9" s="26"/>
      <c r="I9" s="26"/>
      <c r="K9" s="71"/>
    </row>
    <row r="10" spans="1:11" ht="26.25">
      <c r="A10" s="17">
        <v>3</v>
      </c>
      <c r="B10" s="27" t="s">
        <v>14</v>
      </c>
      <c r="C10" s="28" t="s">
        <v>18</v>
      </c>
      <c r="D10" s="20">
        <v>34000</v>
      </c>
      <c r="E10" s="20"/>
      <c r="F10" s="20">
        <f t="shared" si="1"/>
        <v>34000</v>
      </c>
      <c r="G10" s="20">
        <v>34000</v>
      </c>
      <c r="H10" s="29"/>
      <c r="I10" s="29"/>
      <c r="K10" s="71"/>
    </row>
    <row r="11" spans="1:11" ht="198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1"/>
        <v>2000000</v>
      </c>
      <c r="G11" s="25">
        <v>2000000</v>
      </c>
      <c r="H11" s="32"/>
      <c r="I11" s="32"/>
      <c r="K11" s="71"/>
    </row>
    <row r="12" spans="1:11" ht="26.25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1"/>
        <v>16000</v>
      </c>
      <c r="G12" s="25">
        <v>16000</v>
      </c>
      <c r="H12" s="32"/>
      <c r="I12" s="32"/>
      <c r="K12" s="71"/>
    </row>
    <row r="13" spans="1:11" ht="12.7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1"/>
        <v>100000</v>
      </c>
      <c r="G13" s="25">
        <v>100000</v>
      </c>
      <c r="H13" s="32"/>
      <c r="I13" s="32"/>
      <c r="K13" s="71"/>
    </row>
    <row r="14" spans="1:11" ht="12.7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1"/>
        <v>221000</v>
      </c>
      <c r="G14" s="25">
        <v>221000</v>
      </c>
      <c r="H14" s="32"/>
      <c r="I14" s="32"/>
      <c r="K14" s="71"/>
    </row>
    <row r="15" spans="1:11" ht="12.75">
      <c r="A15" s="14">
        <v>8</v>
      </c>
      <c r="B15" s="30" t="s">
        <v>16</v>
      </c>
      <c r="C15" s="17" t="s">
        <v>23</v>
      </c>
      <c r="D15" s="20">
        <v>284000</v>
      </c>
      <c r="E15" s="20">
        <v>-284000</v>
      </c>
      <c r="F15" s="20">
        <f t="shared" si="1"/>
        <v>0</v>
      </c>
      <c r="G15" s="25">
        <f>284000-284000</f>
        <v>0</v>
      </c>
      <c r="H15" s="32"/>
      <c r="I15" s="32"/>
      <c r="K15" s="71"/>
    </row>
    <row r="16" spans="1:11" ht="12.75">
      <c r="A16" s="17">
        <v>9</v>
      </c>
      <c r="B16" s="30">
        <v>51</v>
      </c>
      <c r="C16" s="17" t="s">
        <v>24</v>
      </c>
      <c r="D16" s="20">
        <v>0</v>
      </c>
      <c r="E16" s="20"/>
      <c r="F16" s="20">
        <f>D16+E16</f>
        <v>0</v>
      </c>
      <c r="G16" s="33">
        <f>984000+1534000-100000-116000-284000-221000-80000-1717000</f>
        <v>0</v>
      </c>
      <c r="H16" s="32"/>
      <c r="I16" s="32"/>
      <c r="K16" s="71"/>
    </row>
    <row r="17" spans="1:11" ht="26.25">
      <c r="A17" s="14">
        <v>10</v>
      </c>
      <c r="B17" s="30">
        <v>51</v>
      </c>
      <c r="C17" s="17" t="s">
        <v>25</v>
      </c>
      <c r="D17" s="20">
        <v>818000</v>
      </c>
      <c r="E17" s="20">
        <v>-448000</v>
      </c>
      <c r="F17" s="20">
        <f t="shared" si="1"/>
        <v>370000</v>
      </c>
      <c r="G17" s="33">
        <f>818000-448000</f>
        <v>370000</v>
      </c>
      <c r="H17" s="32"/>
      <c r="I17" s="32"/>
      <c r="K17" s="71"/>
    </row>
    <row r="18" spans="1:11" ht="12.75">
      <c r="A18" s="17">
        <v>11</v>
      </c>
      <c r="B18" s="30" t="s">
        <v>16</v>
      </c>
      <c r="C18" s="17" t="s">
        <v>142</v>
      </c>
      <c r="D18" s="20">
        <v>260000</v>
      </c>
      <c r="E18" s="20"/>
      <c r="F18" s="20">
        <f t="shared" si="1"/>
        <v>260000</v>
      </c>
      <c r="G18" s="33">
        <v>260000</v>
      </c>
      <c r="H18" s="32"/>
      <c r="I18" s="32"/>
      <c r="K18" s="71"/>
    </row>
    <row r="19" spans="1:11" ht="12.75">
      <c r="A19" s="14">
        <v>12</v>
      </c>
      <c r="B19" s="30" t="s">
        <v>16</v>
      </c>
      <c r="C19" s="17" t="s">
        <v>143</v>
      </c>
      <c r="D19" s="20"/>
      <c r="E19" s="20">
        <v>117000</v>
      </c>
      <c r="F19" s="20">
        <f t="shared" si="1"/>
        <v>117000</v>
      </c>
      <c r="G19" s="33">
        <v>117000</v>
      </c>
      <c r="H19" s="32"/>
      <c r="I19" s="32"/>
      <c r="K19" s="71"/>
    </row>
    <row r="20" spans="1:11" ht="26.25">
      <c r="A20" s="17">
        <v>13</v>
      </c>
      <c r="B20" s="30" t="s">
        <v>16</v>
      </c>
      <c r="C20" s="17" t="s">
        <v>144</v>
      </c>
      <c r="D20" s="20"/>
      <c r="E20" s="20">
        <v>167000</v>
      </c>
      <c r="F20" s="20">
        <f t="shared" si="1"/>
        <v>167000</v>
      </c>
      <c r="G20" s="33">
        <v>167000</v>
      </c>
      <c r="H20" s="32"/>
      <c r="I20" s="32"/>
      <c r="K20" s="71"/>
    </row>
    <row r="21" spans="1:11" ht="12.75">
      <c r="A21" s="34"/>
      <c r="B21" s="35"/>
      <c r="C21" s="36" t="s">
        <v>26</v>
      </c>
      <c r="D21" s="16">
        <f>SUM(D22:D26)</f>
        <v>1648000</v>
      </c>
      <c r="E21" s="16">
        <f>SUM(E22:E26)</f>
        <v>-675000</v>
      </c>
      <c r="F21" s="16">
        <f>SUM(F22:F26)</f>
        <v>973000</v>
      </c>
      <c r="G21" s="16">
        <f>SUM(G22:G26)</f>
        <v>973000</v>
      </c>
      <c r="H21" s="16">
        <f>SUM(H22:H25)</f>
        <v>0</v>
      </c>
      <c r="I21" s="16">
        <f>SUM(I22:I25)</f>
        <v>0</v>
      </c>
      <c r="K21" s="71"/>
    </row>
    <row r="22" spans="1:11" ht="52.5">
      <c r="A22" s="37">
        <v>1</v>
      </c>
      <c r="B22" s="38" t="s">
        <v>27</v>
      </c>
      <c r="C22" s="39" t="s">
        <v>28</v>
      </c>
      <c r="D22" s="40">
        <v>80000</v>
      </c>
      <c r="E22" s="40"/>
      <c r="F22" s="20">
        <f t="shared" si="1"/>
        <v>80000</v>
      </c>
      <c r="G22" s="40">
        <f>80000</f>
        <v>80000</v>
      </c>
      <c r="H22" s="29"/>
      <c r="I22" s="29"/>
      <c r="K22" s="71"/>
    </row>
    <row r="23" spans="1:11" ht="52.5">
      <c r="A23" s="37">
        <v>2</v>
      </c>
      <c r="B23" s="38" t="s">
        <v>27</v>
      </c>
      <c r="C23" s="39" t="s">
        <v>29</v>
      </c>
      <c r="D23" s="40">
        <v>15000</v>
      </c>
      <c r="E23" s="40"/>
      <c r="F23" s="20">
        <f t="shared" si="1"/>
        <v>15000</v>
      </c>
      <c r="G23" s="40">
        <v>15000</v>
      </c>
      <c r="H23" s="29"/>
      <c r="I23" s="29"/>
      <c r="K23" s="71"/>
    </row>
    <row r="24" spans="1:11" ht="52.5">
      <c r="A24" s="37">
        <v>3</v>
      </c>
      <c r="B24" s="38" t="s">
        <v>30</v>
      </c>
      <c r="C24" s="39" t="s">
        <v>31</v>
      </c>
      <c r="D24" s="40">
        <v>1442000</v>
      </c>
      <c r="E24" s="40">
        <v>-675000</v>
      </c>
      <c r="F24" s="20">
        <f t="shared" si="1"/>
        <v>767000</v>
      </c>
      <c r="G24" s="40">
        <f>1442000-675000</f>
        <v>767000</v>
      </c>
      <c r="H24" s="29"/>
      <c r="I24" s="29"/>
      <c r="K24" s="71"/>
    </row>
    <row r="25" spans="1:11" ht="39">
      <c r="A25" s="37">
        <v>4</v>
      </c>
      <c r="B25" s="38" t="s">
        <v>27</v>
      </c>
      <c r="C25" s="41" t="s">
        <v>32</v>
      </c>
      <c r="D25" s="40">
        <v>36000</v>
      </c>
      <c r="E25" s="40"/>
      <c r="F25" s="20">
        <f t="shared" si="1"/>
        <v>36000</v>
      </c>
      <c r="G25" s="42">
        <v>36000</v>
      </c>
      <c r="H25" s="29"/>
      <c r="I25" s="29"/>
      <c r="K25" s="71"/>
    </row>
    <row r="26" spans="1:11" ht="52.5">
      <c r="A26" s="37">
        <v>5</v>
      </c>
      <c r="B26" s="38" t="s">
        <v>27</v>
      </c>
      <c r="C26" s="41" t="s">
        <v>33</v>
      </c>
      <c r="D26" s="40">
        <v>75000</v>
      </c>
      <c r="E26" s="40"/>
      <c r="F26" s="20">
        <f t="shared" si="1"/>
        <v>75000</v>
      </c>
      <c r="G26" s="42">
        <v>75000</v>
      </c>
      <c r="H26" s="29"/>
      <c r="I26" s="29"/>
      <c r="K26" s="71"/>
    </row>
    <row r="27" spans="1:11" s="47" customFormat="1" ht="12.75">
      <c r="A27" s="43"/>
      <c r="B27" s="44"/>
      <c r="C27" s="45" t="s">
        <v>34</v>
      </c>
      <c r="D27" s="46">
        <f>SUM(D28:D29)</f>
        <v>160000</v>
      </c>
      <c r="E27" s="46">
        <f>SUM(E28:E29)</f>
        <v>0</v>
      </c>
      <c r="F27" s="46">
        <f>SUM(F28:F29)</f>
        <v>160000</v>
      </c>
      <c r="G27" s="46">
        <f>SUM(G28:G29)</f>
        <v>160000</v>
      </c>
      <c r="H27" s="46">
        <f>SUM(H28:H29)</f>
        <v>0</v>
      </c>
      <c r="I27" s="46">
        <f>SUM(I28:I29)</f>
        <v>0</v>
      </c>
      <c r="K27" s="71"/>
    </row>
    <row r="28" spans="1:11" ht="52.5">
      <c r="A28" s="37">
        <v>1</v>
      </c>
      <c r="B28" s="48" t="s">
        <v>35</v>
      </c>
      <c r="C28" s="41" t="s">
        <v>36</v>
      </c>
      <c r="D28" s="40">
        <v>144000</v>
      </c>
      <c r="E28" s="40"/>
      <c r="F28" s="20">
        <f t="shared" si="1"/>
        <v>144000</v>
      </c>
      <c r="G28" s="42">
        <v>144000</v>
      </c>
      <c r="H28" s="29"/>
      <c r="I28" s="29"/>
      <c r="K28" s="71"/>
    </row>
    <row r="29" spans="1:11" ht="66">
      <c r="A29" s="37">
        <v>2</v>
      </c>
      <c r="B29" s="48" t="s">
        <v>35</v>
      </c>
      <c r="C29" s="49" t="s">
        <v>37</v>
      </c>
      <c r="D29" s="40">
        <v>16000</v>
      </c>
      <c r="E29" s="40"/>
      <c r="F29" s="20">
        <f t="shared" si="1"/>
        <v>16000</v>
      </c>
      <c r="G29" s="42">
        <v>16000</v>
      </c>
      <c r="H29" s="29"/>
      <c r="I29" s="29"/>
      <c r="K29" s="71"/>
    </row>
    <row r="30" spans="1:11" ht="12.75">
      <c r="A30" s="50"/>
      <c r="B30" s="35"/>
      <c r="C30" s="36" t="s">
        <v>38</v>
      </c>
      <c r="D30" s="16">
        <f>D31+D35</f>
        <v>22043000.5617355</v>
      </c>
      <c r="E30" s="16">
        <f>E31+E35</f>
        <v>-913000</v>
      </c>
      <c r="F30" s="16">
        <f>F31+F35</f>
        <v>21130000.5617355</v>
      </c>
      <c r="G30" s="16">
        <f>G31+G35</f>
        <v>21130001</v>
      </c>
      <c r="H30" s="16">
        <f>H31+H35</f>
        <v>0</v>
      </c>
      <c r="I30" s="16"/>
      <c r="K30" s="71"/>
    </row>
    <row r="31" spans="1:11" ht="12.75">
      <c r="A31" s="50"/>
      <c r="B31" s="35"/>
      <c r="C31" s="51" t="s">
        <v>39</v>
      </c>
      <c r="D31" s="52">
        <f>D32+D33+D34</f>
        <v>18879000.5617355</v>
      </c>
      <c r="E31" s="52">
        <f>E32+E33+E34</f>
        <v>1332000</v>
      </c>
      <c r="F31" s="52">
        <f>F32+F33+F34</f>
        <v>20211000.5617355</v>
      </c>
      <c r="G31" s="52">
        <f>G32+G33+G34</f>
        <v>20211001</v>
      </c>
      <c r="H31" s="52">
        <f>H32+H33</f>
        <v>0</v>
      </c>
      <c r="I31" s="52"/>
      <c r="K31" s="71"/>
    </row>
    <row r="32" spans="1:11" s="22" customFormat="1" ht="12.75">
      <c r="A32" s="37">
        <v>1</v>
      </c>
      <c r="B32" s="53">
        <v>84</v>
      </c>
      <c r="C32" s="54" t="s">
        <v>40</v>
      </c>
      <c r="D32" s="55">
        <v>16939000.5617355</v>
      </c>
      <c r="E32" s="55"/>
      <c r="F32" s="20">
        <f>D32+E32</f>
        <v>16939000.5617355</v>
      </c>
      <c r="G32" s="55">
        <v>16939001</v>
      </c>
      <c r="H32" s="55"/>
      <c r="I32" s="55"/>
      <c r="K32" s="71"/>
    </row>
    <row r="33" spans="1:11" s="22" customFormat="1" ht="26.25">
      <c r="A33" s="37">
        <v>2</v>
      </c>
      <c r="B33" s="53" t="s">
        <v>41</v>
      </c>
      <c r="C33" s="54" t="s">
        <v>42</v>
      </c>
      <c r="D33" s="55">
        <v>1900000</v>
      </c>
      <c r="E33" s="55">
        <v>1332000</v>
      </c>
      <c r="F33" s="20">
        <f>D33+E33</f>
        <v>3232000</v>
      </c>
      <c r="G33" s="55">
        <f>1900000+1332000</f>
        <v>3232000</v>
      </c>
      <c r="H33" s="55"/>
      <c r="I33" s="55"/>
      <c r="K33" s="71"/>
    </row>
    <row r="34" spans="1:11" s="22" customFormat="1" ht="26.25">
      <c r="A34" s="37">
        <v>3</v>
      </c>
      <c r="B34" s="53" t="s">
        <v>41</v>
      </c>
      <c r="C34" s="81" t="s">
        <v>124</v>
      </c>
      <c r="D34" s="55">
        <v>40000</v>
      </c>
      <c r="E34" s="55"/>
      <c r="F34" s="20">
        <f>D34+E34</f>
        <v>40000</v>
      </c>
      <c r="G34" s="55">
        <v>40000</v>
      </c>
      <c r="H34" s="55"/>
      <c r="I34" s="55"/>
      <c r="K34" s="71"/>
    </row>
    <row r="35" spans="1:11" ht="12.75">
      <c r="A35" s="50"/>
      <c r="B35" s="35"/>
      <c r="C35" s="51" t="s">
        <v>43</v>
      </c>
      <c r="D35" s="16">
        <f>SUM(D36:D38)</f>
        <v>3164000</v>
      </c>
      <c r="E35" s="16">
        <f>SUM(E36:E38)</f>
        <v>-2245000</v>
      </c>
      <c r="F35" s="16">
        <f>SUM(F36:F38)</f>
        <v>919000</v>
      </c>
      <c r="G35" s="16">
        <f>SUM(G36:G38)</f>
        <v>919000</v>
      </c>
      <c r="H35" s="16">
        <f>SUM(H36:H37)</f>
        <v>0</v>
      </c>
      <c r="I35" s="16"/>
      <c r="K35" s="71"/>
    </row>
    <row r="36" spans="1:11" ht="26.25">
      <c r="A36" s="50">
        <v>1</v>
      </c>
      <c r="B36" s="56" t="s">
        <v>41</v>
      </c>
      <c r="C36" s="57" t="s">
        <v>44</v>
      </c>
      <c r="D36" s="55">
        <v>145000</v>
      </c>
      <c r="E36" s="55"/>
      <c r="F36" s="20">
        <f>D36+E36</f>
        <v>145000</v>
      </c>
      <c r="G36" s="58">
        <v>145000</v>
      </c>
      <c r="H36" s="32"/>
      <c r="I36" s="32"/>
      <c r="K36" s="71"/>
    </row>
    <row r="37" spans="1:11" ht="26.25">
      <c r="A37" s="50">
        <v>2</v>
      </c>
      <c r="B37" s="56" t="s">
        <v>45</v>
      </c>
      <c r="C37" s="57" t="s">
        <v>46</v>
      </c>
      <c r="D37" s="55">
        <v>3000000</v>
      </c>
      <c r="E37" s="55">
        <f>-1332000-913000</f>
        <v>-2245000</v>
      </c>
      <c r="F37" s="20">
        <f>D37+E37</f>
        <v>755000</v>
      </c>
      <c r="G37" s="25">
        <f>3000000-2245000</f>
        <v>755000</v>
      </c>
      <c r="H37" s="32"/>
      <c r="I37" s="32"/>
      <c r="K37" s="71"/>
    </row>
    <row r="38" spans="1:11" ht="26.25">
      <c r="A38" s="50">
        <v>3</v>
      </c>
      <c r="B38" s="56" t="s">
        <v>41</v>
      </c>
      <c r="C38" s="81" t="s">
        <v>123</v>
      </c>
      <c r="D38" s="55">
        <v>19000</v>
      </c>
      <c r="E38" s="55"/>
      <c r="F38" s="20">
        <f>D38+E38</f>
        <v>19000</v>
      </c>
      <c r="G38" s="25">
        <v>19000</v>
      </c>
      <c r="H38" s="32"/>
      <c r="I38" s="32"/>
      <c r="K38" s="71"/>
    </row>
    <row r="39" spans="1:11" ht="26.25">
      <c r="A39" s="59"/>
      <c r="B39" s="60" t="s">
        <v>47</v>
      </c>
      <c r="C39" s="61" t="s">
        <v>48</v>
      </c>
      <c r="D39" s="62">
        <f>D40</f>
        <v>75000</v>
      </c>
      <c r="E39" s="62">
        <f>E40</f>
        <v>0</v>
      </c>
      <c r="F39" s="62">
        <f>F40</f>
        <v>75000</v>
      </c>
      <c r="G39" s="62">
        <f>G40</f>
        <v>75000</v>
      </c>
      <c r="H39" s="62">
        <f>H40</f>
        <v>0</v>
      </c>
      <c r="I39" s="62">
        <f>I40</f>
        <v>0</v>
      </c>
      <c r="K39" s="71"/>
    </row>
    <row r="40" spans="1:11" ht="12.75">
      <c r="A40" s="50">
        <v>1</v>
      </c>
      <c r="B40" s="63" t="s">
        <v>49</v>
      </c>
      <c r="C40" s="64" t="s">
        <v>50</v>
      </c>
      <c r="D40" s="33">
        <v>75000</v>
      </c>
      <c r="E40" s="33"/>
      <c r="F40" s="20">
        <f>D40+E40</f>
        <v>75000</v>
      </c>
      <c r="G40" s="33">
        <v>75000</v>
      </c>
      <c r="H40" s="33"/>
      <c r="I40" s="33"/>
      <c r="K40" s="71"/>
    </row>
    <row r="41" spans="1:11" ht="26.25">
      <c r="A41" s="59"/>
      <c r="B41" s="65">
        <v>54</v>
      </c>
      <c r="C41" s="66" t="s">
        <v>51</v>
      </c>
      <c r="D41" s="62">
        <f>D42+D43</f>
        <v>17000</v>
      </c>
      <c r="E41" s="62">
        <f>E42+E43</f>
        <v>0</v>
      </c>
      <c r="F41" s="62">
        <f>F42+F43</f>
        <v>17000</v>
      </c>
      <c r="G41" s="62">
        <f>G42+G43</f>
        <v>17000</v>
      </c>
      <c r="H41" s="62">
        <f>H42</f>
        <v>0</v>
      </c>
      <c r="I41" s="62">
        <f>I42</f>
        <v>0</v>
      </c>
      <c r="K41" s="71"/>
    </row>
    <row r="42" spans="1:11" ht="12.75">
      <c r="A42" s="67" t="s">
        <v>52</v>
      </c>
      <c r="B42" s="68" t="s">
        <v>49</v>
      </c>
      <c r="C42" s="14" t="s">
        <v>53</v>
      </c>
      <c r="D42" s="33">
        <v>10000</v>
      </c>
      <c r="E42" s="33"/>
      <c r="F42" s="20">
        <f>D42+E42</f>
        <v>10000</v>
      </c>
      <c r="G42" s="33">
        <v>10000</v>
      </c>
      <c r="H42" s="33"/>
      <c r="I42" s="33"/>
      <c r="K42" s="71"/>
    </row>
    <row r="43" spans="1:11" ht="12.75">
      <c r="A43" s="67" t="s">
        <v>104</v>
      </c>
      <c r="B43" s="68" t="s">
        <v>49</v>
      </c>
      <c r="C43" s="14" t="s">
        <v>125</v>
      </c>
      <c r="D43" s="33">
        <v>7000</v>
      </c>
      <c r="E43" s="33"/>
      <c r="F43" s="20">
        <f>D43+E43</f>
        <v>7000</v>
      </c>
      <c r="G43" s="33">
        <v>7000</v>
      </c>
      <c r="H43" s="33"/>
      <c r="I43" s="33"/>
      <c r="K43" s="71"/>
    </row>
    <row r="44" spans="1:11" ht="12.75">
      <c r="A44" s="69"/>
      <c r="B44" s="70" t="s">
        <v>47</v>
      </c>
      <c r="C44" s="12" t="s">
        <v>54</v>
      </c>
      <c r="D44" s="62">
        <f>SUM(D45:D48)</f>
        <v>104000</v>
      </c>
      <c r="E44" s="62">
        <f>SUM(E45:E48)</f>
        <v>0</v>
      </c>
      <c r="F44" s="62">
        <f>SUM(F45:F48)</f>
        <v>104000</v>
      </c>
      <c r="G44" s="62">
        <f>SUM(G45:G48)</f>
        <v>104000</v>
      </c>
      <c r="H44" s="62">
        <f>SUM(H45:H48)</f>
        <v>0</v>
      </c>
      <c r="I44" s="62">
        <f>SUM(I45:I48)</f>
        <v>0</v>
      </c>
      <c r="K44" s="71"/>
    </row>
    <row r="45" spans="1:9" s="71" customFormat="1" ht="12.75">
      <c r="A45" s="50">
        <v>1</v>
      </c>
      <c r="B45" s="63" t="s">
        <v>49</v>
      </c>
      <c r="C45" s="14" t="s">
        <v>55</v>
      </c>
      <c r="D45" s="33">
        <v>41000</v>
      </c>
      <c r="E45" s="33"/>
      <c r="F45" s="20">
        <f>D45+E45</f>
        <v>41000</v>
      </c>
      <c r="G45" s="33">
        <v>41000</v>
      </c>
      <c r="H45" s="33"/>
      <c r="I45" s="33"/>
    </row>
    <row r="46" spans="1:9" s="71" customFormat="1" ht="12.75">
      <c r="A46" s="50">
        <v>2</v>
      </c>
      <c r="B46" s="63" t="s">
        <v>49</v>
      </c>
      <c r="C46" s="14" t="s">
        <v>56</v>
      </c>
      <c r="D46" s="33">
        <v>34000</v>
      </c>
      <c r="E46" s="33"/>
      <c r="F46" s="20">
        <f>D46+E46</f>
        <v>34000</v>
      </c>
      <c r="G46" s="33">
        <v>34000</v>
      </c>
      <c r="H46" s="33"/>
      <c r="I46" s="33"/>
    </row>
    <row r="47" spans="1:9" s="71" customFormat="1" ht="12.75">
      <c r="A47" s="50">
        <v>3</v>
      </c>
      <c r="B47" s="63" t="s">
        <v>49</v>
      </c>
      <c r="C47" s="14" t="s">
        <v>57</v>
      </c>
      <c r="D47" s="33">
        <v>12000</v>
      </c>
      <c r="E47" s="33"/>
      <c r="F47" s="20">
        <f>D47+E47</f>
        <v>12000</v>
      </c>
      <c r="G47" s="33">
        <v>12000</v>
      </c>
      <c r="H47" s="33"/>
      <c r="I47" s="33"/>
    </row>
    <row r="48" spans="1:9" s="71" customFormat="1" ht="12.75">
      <c r="A48" s="50">
        <v>4</v>
      </c>
      <c r="B48" s="63" t="s">
        <v>49</v>
      </c>
      <c r="C48" s="14" t="s">
        <v>58</v>
      </c>
      <c r="D48" s="33">
        <v>17000</v>
      </c>
      <c r="E48" s="33"/>
      <c r="F48" s="20">
        <f>D48+E48</f>
        <v>17000</v>
      </c>
      <c r="G48" s="33">
        <v>17000</v>
      </c>
      <c r="H48" s="33"/>
      <c r="I48" s="33"/>
    </row>
    <row r="49" spans="1:9" s="71" customFormat="1" ht="26.25">
      <c r="A49" s="124"/>
      <c r="B49" s="127">
        <v>65</v>
      </c>
      <c r="C49" s="125" t="s">
        <v>126</v>
      </c>
      <c r="D49" s="126">
        <f>D50</f>
        <v>164000</v>
      </c>
      <c r="E49" s="126">
        <f>E50</f>
        <v>0</v>
      </c>
      <c r="F49" s="126">
        <f>F50</f>
        <v>164000</v>
      </c>
      <c r="G49" s="126">
        <f>G50</f>
        <v>164000</v>
      </c>
      <c r="H49" s="126">
        <f>H50</f>
        <v>0</v>
      </c>
      <c r="I49" s="126">
        <f>I50</f>
        <v>0</v>
      </c>
    </row>
    <row r="50" spans="1:9" s="71" customFormat="1" ht="26.25">
      <c r="A50" s="50">
        <v>1</v>
      </c>
      <c r="B50" s="63" t="s">
        <v>127</v>
      </c>
      <c r="C50" s="81" t="s">
        <v>128</v>
      </c>
      <c r="D50" s="33">
        <v>164000</v>
      </c>
      <c r="E50" s="33"/>
      <c r="F50" s="20">
        <f>E50+D50</f>
        <v>164000</v>
      </c>
      <c r="G50" s="33">
        <v>164000</v>
      </c>
      <c r="H50" s="33"/>
      <c r="I50" s="33"/>
    </row>
    <row r="51" spans="1:11" ht="12.75">
      <c r="A51" s="72"/>
      <c r="B51" s="73"/>
      <c r="C51" s="74" t="s">
        <v>59</v>
      </c>
      <c r="D51" s="62">
        <f aca="true" t="shared" si="2" ref="D51:I51">D52+D90</f>
        <v>2513902</v>
      </c>
      <c r="E51" s="62">
        <f t="shared" si="2"/>
        <v>1588000</v>
      </c>
      <c r="F51" s="62">
        <f t="shared" si="2"/>
        <v>4101902</v>
      </c>
      <c r="G51" s="62">
        <f t="shared" si="2"/>
        <v>4088000</v>
      </c>
      <c r="H51" s="62">
        <f t="shared" si="2"/>
        <v>0</v>
      </c>
      <c r="I51" s="62">
        <f t="shared" si="2"/>
        <v>13902</v>
      </c>
      <c r="K51" s="71"/>
    </row>
    <row r="52" spans="1:11" ht="26.25">
      <c r="A52" s="75"/>
      <c r="B52" s="76">
        <v>66</v>
      </c>
      <c r="C52" s="77" t="s">
        <v>60</v>
      </c>
      <c r="D52" s="78">
        <f>SUM(D53:D89)</f>
        <v>1883902</v>
      </c>
      <c r="E52" s="78">
        <f>SUM(E53:E89)</f>
        <v>1425000</v>
      </c>
      <c r="F52" s="78">
        <f>SUM(F53:F89)</f>
        <v>3308902</v>
      </c>
      <c r="G52" s="78">
        <f>SUM(G53:G89)</f>
        <v>3300000</v>
      </c>
      <c r="H52" s="78">
        <f>SUM(H53:H89)</f>
        <v>0</v>
      </c>
      <c r="I52" s="78">
        <f>SUM(I53:I89)</f>
        <v>8902</v>
      </c>
      <c r="K52" s="71"/>
    </row>
    <row r="53" spans="1:11" s="22" customFormat="1" ht="12.75">
      <c r="A53" s="79">
        <v>1</v>
      </c>
      <c r="B53" s="80" t="s">
        <v>27</v>
      </c>
      <c r="C53" s="81" t="s">
        <v>61</v>
      </c>
      <c r="D53" s="82">
        <v>175000</v>
      </c>
      <c r="E53" s="82"/>
      <c r="F53" s="20">
        <f aca="true" t="shared" si="3" ref="F53:F89">D53+E53</f>
        <v>175000</v>
      </c>
      <c r="G53" s="83">
        <v>175000</v>
      </c>
      <c r="H53" s="26">
        <f>3500000-3500000</f>
        <v>0</v>
      </c>
      <c r="I53" s="26">
        <f>3500000-3500000</f>
        <v>0</v>
      </c>
      <c r="K53" s="71"/>
    </row>
    <row r="54" spans="1:11" ht="12.75">
      <c r="A54" s="79">
        <v>2</v>
      </c>
      <c r="B54" s="80" t="s">
        <v>27</v>
      </c>
      <c r="C54" s="84" t="s">
        <v>62</v>
      </c>
      <c r="D54" s="82">
        <v>61650</v>
      </c>
      <c r="E54" s="82"/>
      <c r="F54" s="20">
        <f t="shared" si="3"/>
        <v>61650</v>
      </c>
      <c r="G54" s="83">
        <v>61650</v>
      </c>
      <c r="H54" s="26"/>
      <c r="I54" s="26"/>
      <c r="K54" s="71"/>
    </row>
    <row r="55" spans="1:9" s="71" customFormat="1" ht="12.75">
      <c r="A55" s="79">
        <v>3</v>
      </c>
      <c r="B55" s="80" t="s">
        <v>27</v>
      </c>
      <c r="C55" s="84" t="s">
        <v>63</v>
      </c>
      <c r="D55" s="82">
        <v>41000</v>
      </c>
      <c r="E55" s="82"/>
      <c r="F55" s="20">
        <f t="shared" si="3"/>
        <v>41000</v>
      </c>
      <c r="G55" s="83">
        <v>41000</v>
      </c>
      <c r="H55" s="26"/>
      <c r="I55" s="26"/>
    </row>
    <row r="56" spans="1:9" s="71" customFormat="1" ht="12.75">
      <c r="A56" s="79">
        <v>4</v>
      </c>
      <c r="B56" s="80" t="s">
        <v>27</v>
      </c>
      <c r="C56" s="84" t="s">
        <v>64</v>
      </c>
      <c r="D56" s="82">
        <v>60750</v>
      </c>
      <c r="E56" s="82"/>
      <c r="F56" s="20">
        <f t="shared" si="3"/>
        <v>60750</v>
      </c>
      <c r="G56" s="85">
        <v>60750</v>
      </c>
      <c r="H56" s="26"/>
      <c r="I56" s="26"/>
    </row>
    <row r="57" spans="1:9" s="71" customFormat="1" ht="12.75">
      <c r="A57" s="79">
        <v>5</v>
      </c>
      <c r="B57" s="80" t="s">
        <v>27</v>
      </c>
      <c r="C57" s="84" t="s">
        <v>65</v>
      </c>
      <c r="D57" s="82">
        <v>45000</v>
      </c>
      <c r="E57" s="82"/>
      <c r="F57" s="20">
        <f t="shared" si="3"/>
        <v>45000</v>
      </c>
      <c r="G57" s="85">
        <v>45000</v>
      </c>
      <c r="H57" s="26"/>
      <c r="I57" s="26"/>
    </row>
    <row r="58" spans="1:9" s="71" customFormat="1" ht="12.75">
      <c r="A58" s="79">
        <v>6</v>
      </c>
      <c r="B58" s="80" t="s">
        <v>27</v>
      </c>
      <c r="C58" s="84" t="s">
        <v>66</v>
      </c>
      <c r="D58" s="82">
        <v>20000</v>
      </c>
      <c r="E58" s="82"/>
      <c r="F58" s="20">
        <f t="shared" si="3"/>
        <v>20000</v>
      </c>
      <c r="G58" s="85">
        <v>20000</v>
      </c>
      <c r="H58" s="26"/>
      <c r="I58" s="26"/>
    </row>
    <row r="59" spans="1:9" s="71" customFormat="1" ht="12.75">
      <c r="A59" s="79">
        <v>7</v>
      </c>
      <c r="B59" s="80" t="s">
        <v>27</v>
      </c>
      <c r="C59" s="84" t="s">
        <v>67</v>
      </c>
      <c r="D59" s="82">
        <v>20000</v>
      </c>
      <c r="E59" s="82"/>
      <c r="F59" s="20">
        <f t="shared" si="3"/>
        <v>20000</v>
      </c>
      <c r="G59" s="85">
        <v>20000</v>
      </c>
      <c r="H59" s="26"/>
      <c r="I59" s="26"/>
    </row>
    <row r="60" spans="1:9" s="71" customFormat="1" ht="12.75">
      <c r="A60" s="79">
        <v>8</v>
      </c>
      <c r="B60" s="80" t="s">
        <v>27</v>
      </c>
      <c r="C60" s="84" t="s">
        <v>68</v>
      </c>
      <c r="D60" s="82">
        <v>7000</v>
      </c>
      <c r="E60" s="82"/>
      <c r="F60" s="20">
        <f t="shared" si="3"/>
        <v>7000</v>
      </c>
      <c r="G60" s="83">
        <v>7000</v>
      </c>
      <c r="H60" s="26"/>
      <c r="I60" s="26"/>
    </row>
    <row r="61" spans="1:9" s="71" customFormat="1" ht="12.75">
      <c r="A61" s="79">
        <v>9</v>
      </c>
      <c r="B61" s="80" t="s">
        <v>27</v>
      </c>
      <c r="C61" s="84" t="s">
        <v>69</v>
      </c>
      <c r="D61" s="82">
        <v>45000</v>
      </c>
      <c r="E61" s="82"/>
      <c r="F61" s="20">
        <f t="shared" si="3"/>
        <v>45000</v>
      </c>
      <c r="G61" s="83">
        <v>45000</v>
      </c>
      <c r="H61" s="26"/>
      <c r="I61" s="26"/>
    </row>
    <row r="62" spans="1:9" s="71" customFormat="1" ht="26.25">
      <c r="A62" s="79">
        <v>10</v>
      </c>
      <c r="B62" s="80" t="s">
        <v>27</v>
      </c>
      <c r="C62" s="86" t="s">
        <v>70</v>
      </c>
      <c r="D62" s="82">
        <v>50924</v>
      </c>
      <c r="E62" s="82"/>
      <c r="F62" s="20">
        <f t="shared" si="3"/>
        <v>50924</v>
      </c>
      <c r="G62" s="83">
        <v>50924</v>
      </c>
      <c r="H62" s="26"/>
      <c r="I62" s="26"/>
    </row>
    <row r="63" spans="1:9" s="71" customFormat="1" ht="39">
      <c r="A63" s="79">
        <v>11</v>
      </c>
      <c r="B63" s="80" t="s">
        <v>27</v>
      </c>
      <c r="C63" s="86" t="s">
        <v>71</v>
      </c>
      <c r="D63" s="82">
        <v>0</v>
      </c>
      <c r="E63" s="82"/>
      <c r="F63" s="20">
        <f t="shared" si="3"/>
        <v>0</v>
      </c>
      <c r="G63" s="83">
        <f>223150-223150</f>
        <v>0</v>
      </c>
      <c r="H63" s="26">
        <f>4239850-4239850</f>
        <v>0</v>
      </c>
      <c r="I63" s="26">
        <f>4239850-4239850</f>
        <v>0</v>
      </c>
    </row>
    <row r="64" spans="1:9" s="71" customFormat="1" ht="39">
      <c r="A64" s="79">
        <v>12</v>
      </c>
      <c r="B64" s="80" t="s">
        <v>27</v>
      </c>
      <c r="C64" s="87" t="s">
        <v>72</v>
      </c>
      <c r="D64" s="82">
        <v>10000</v>
      </c>
      <c r="E64" s="82"/>
      <c r="F64" s="20">
        <f t="shared" si="3"/>
        <v>10000</v>
      </c>
      <c r="G64" s="83">
        <v>10000</v>
      </c>
      <c r="H64" s="26">
        <f>1500000-1500000</f>
        <v>0</v>
      </c>
      <c r="I64" s="26">
        <f>1500000-1500000</f>
        <v>0</v>
      </c>
    </row>
    <row r="65" spans="1:9" s="71" customFormat="1" ht="26.25">
      <c r="A65" s="79">
        <v>13</v>
      </c>
      <c r="B65" s="80" t="s">
        <v>27</v>
      </c>
      <c r="C65" s="86" t="s">
        <v>73</v>
      </c>
      <c r="D65" s="82">
        <v>356590</v>
      </c>
      <c r="E65" s="82"/>
      <c r="F65" s="20">
        <f t="shared" si="3"/>
        <v>356590</v>
      </c>
      <c r="G65" s="83">
        <v>356590</v>
      </c>
      <c r="H65" s="26"/>
      <c r="I65" s="26"/>
    </row>
    <row r="66" spans="1:9" s="71" customFormat="1" ht="26.25">
      <c r="A66" s="79">
        <v>14</v>
      </c>
      <c r="B66" s="80" t="s">
        <v>27</v>
      </c>
      <c r="C66" s="87" t="s">
        <v>74</v>
      </c>
      <c r="D66" s="82">
        <v>0</v>
      </c>
      <c r="E66" s="82"/>
      <c r="F66" s="20">
        <f t="shared" si="3"/>
        <v>0</v>
      </c>
      <c r="G66" s="85">
        <f>30000-30000</f>
        <v>0</v>
      </c>
      <c r="H66" s="26">
        <f>570000-570000</f>
        <v>0</v>
      </c>
      <c r="I66" s="26">
        <f>570000-570000</f>
        <v>0</v>
      </c>
    </row>
    <row r="67" spans="1:9" s="71" customFormat="1" ht="52.5">
      <c r="A67" s="79">
        <v>15</v>
      </c>
      <c r="B67" s="80" t="s">
        <v>27</v>
      </c>
      <c r="C67" s="86" t="s">
        <v>75</v>
      </c>
      <c r="D67" s="82">
        <v>358246</v>
      </c>
      <c r="E67" s="82"/>
      <c r="F67" s="20">
        <f t="shared" si="3"/>
        <v>358246</v>
      </c>
      <c r="G67" s="83">
        <v>358246</v>
      </c>
      <c r="H67" s="26"/>
      <c r="I67" s="26"/>
    </row>
    <row r="68" spans="1:9" s="71" customFormat="1" ht="39">
      <c r="A68" s="79">
        <v>16</v>
      </c>
      <c r="B68" s="80" t="s">
        <v>27</v>
      </c>
      <c r="C68" s="86" t="s">
        <v>76</v>
      </c>
      <c r="D68" s="82">
        <v>308840</v>
      </c>
      <c r="E68" s="82"/>
      <c r="F68" s="20">
        <f t="shared" si="3"/>
        <v>308840</v>
      </c>
      <c r="G68" s="83">
        <v>308840</v>
      </c>
      <c r="H68" s="26"/>
      <c r="I68" s="26"/>
    </row>
    <row r="69" spans="1:9" s="71" customFormat="1" ht="26.25">
      <c r="A69" s="79">
        <v>17</v>
      </c>
      <c r="B69" s="80" t="s">
        <v>27</v>
      </c>
      <c r="C69" s="86" t="s">
        <v>77</v>
      </c>
      <c r="D69" s="82">
        <v>210000</v>
      </c>
      <c r="E69" s="82"/>
      <c r="F69" s="20">
        <f t="shared" si="3"/>
        <v>210000</v>
      </c>
      <c r="G69" s="82">
        <v>210000</v>
      </c>
      <c r="H69" s="26"/>
      <c r="I69" s="26"/>
    </row>
    <row r="70" spans="1:9" s="71" customFormat="1" ht="39">
      <c r="A70" s="79">
        <v>18</v>
      </c>
      <c r="B70" s="80" t="s">
        <v>27</v>
      </c>
      <c r="C70" s="86" t="s">
        <v>78</v>
      </c>
      <c r="D70" s="82">
        <v>20000</v>
      </c>
      <c r="E70" s="82">
        <v>30000</v>
      </c>
      <c r="F70" s="20">
        <f t="shared" si="3"/>
        <v>50000</v>
      </c>
      <c r="G70" s="83">
        <f>20000+30000</f>
        <v>50000</v>
      </c>
      <c r="H70" s="26"/>
      <c r="I70" s="26"/>
    </row>
    <row r="71" spans="1:9" s="71" customFormat="1" ht="26.25">
      <c r="A71" s="79">
        <v>19</v>
      </c>
      <c r="B71" s="80" t="s">
        <v>27</v>
      </c>
      <c r="C71" s="86" t="s">
        <v>79</v>
      </c>
      <c r="D71" s="82">
        <v>13000</v>
      </c>
      <c r="E71" s="82"/>
      <c r="F71" s="20">
        <f t="shared" si="3"/>
        <v>13000</v>
      </c>
      <c r="G71" s="83">
        <v>13000</v>
      </c>
      <c r="H71" s="26"/>
      <c r="I71" s="26"/>
    </row>
    <row r="72" spans="1:9" s="71" customFormat="1" ht="39">
      <c r="A72" s="79">
        <v>20</v>
      </c>
      <c r="B72" s="80" t="s">
        <v>27</v>
      </c>
      <c r="C72" s="86" t="s">
        <v>80</v>
      </c>
      <c r="D72" s="82">
        <v>65000</v>
      </c>
      <c r="E72" s="82"/>
      <c r="F72" s="20">
        <f t="shared" si="3"/>
        <v>65000</v>
      </c>
      <c r="G72" s="83">
        <v>65000</v>
      </c>
      <c r="H72" s="26"/>
      <c r="I72" s="26"/>
    </row>
    <row r="73" spans="1:9" s="71" customFormat="1" ht="26.25">
      <c r="A73" s="79">
        <v>21</v>
      </c>
      <c r="B73" s="80" t="s">
        <v>27</v>
      </c>
      <c r="C73" s="86" t="s">
        <v>81</v>
      </c>
      <c r="D73" s="82">
        <v>7000</v>
      </c>
      <c r="E73" s="82"/>
      <c r="F73" s="20">
        <f t="shared" si="3"/>
        <v>7000</v>
      </c>
      <c r="G73" s="83">
        <v>7000</v>
      </c>
      <c r="H73" s="26"/>
      <c r="I73" s="26"/>
    </row>
    <row r="74" spans="1:9" s="71" customFormat="1" ht="12.75">
      <c r="A74" s="79">
        <v>22</v>
      </c>
      <c r="B74" s="80" t="s">
        <v>27</v>
      </c>
      <c r="C74" s="81" t="s">
        <v>151</v>
      </c>
      <c r="D74" s="82">
        <v>2667</v>
      </c>
      <c r="E74" s="82"/>
      <c r="F74" s="20">
        <f t="shared" si="3"/>
        <v>2667</v>
      </c>
      <c r="G74" s="83"/>
      <c r="H74" s="26"/>
      <c r="I74" s="82">
        <v>2667</v>
      </c>
    </row>
    <row r="75" spans="1:9" s="71" customFormat="1" ht="12.75">
      <c r="A75" s="79">
        <v>23</v>
      </c>
      <c r="B75" s="80" t="s">
        <v>27</v>
      </c>
      <c r="C75" s="81" t="s">
        <v>129</v>
      </c>
      <c r="D75" s="82">
        <v>6235</v>
      </c>
      <c r="E75" s="82"/>
      <c r="F75" s="20">
        <f t="shared" si="3"/>
        <v>6235</v>
      </c>
      <c r="G75" s="83"/>
      <c r="H75" s="26"/>
      <c r="I75" s="82">
        <v>6235</v>
      </c>
    </row>
    <row r="76" spans="1:9" s="71" customFormat="1" ht="26.25">
      <c r="A76" s="79">
        <v>24</v>
      </c>
      <c r="B76" s="80" t="s">
        <v>27</v>
      </c>
      <c r="C76" s="81" t="s">
        <v>145</v>
      </c>
      <c r="D76" s="82"/>
      <c r="E76" s="82">
        <v>161000</v>
      </c>
      <c r="F76" s="20">
        <f t="shared" si="3"/>
        <v>161000</v>
      </c>
      <c r="G76" s="83">
        <v>161000</v>
      </c>
      <c r="H76" s="26"/>
      <c r="I76" s="82"/>
    </row>
    <row r="77" spans="1:9" s="71" customFormat="1" ht="52.5">
      <c r="A77" s="79">
        <v>25</v>
      </c>
      <c r="B77" s="80" t="s">
        <v>30</v>
      </c>
      <c r="C77" s="81" t="s">
        <v>146</v>
      </c>
      <c r="D77" s="82"/>
      <c r="E77" s="82">
        <v>25000</v>
      </c>
      <c r="F77" s="20">
        <f t="shared" si="3"/>
        <v>25000</v>
      </c>
      <c r="G77" s="83">
        <v>25000</v>
      </c>
      <c r="H77" s="26"/>
      <c r="I77" s="82"/>
    </row>
    <row r="78" spans="1:9" s="71" customFormat="1" ht="39">
      <c r="A78" s="79">
        <v>26</v>
      </c>
      <c r="B78" s="80" t="s">
        <v>27</v>
      </c>
      <c r="C78" s="81" t="s">
        <v>147</v>
      </c>
      <c r="D78" s="82"/>
      <c r="E78" s="82">
        <v>107000</v>
      </c>
      <c r="F78" s="20">
        <f t="shared" si="3"/>
        <v>107000</v>
      </c>
      <c r="G78" s="83">
        <v>107000</v>
      </c>
      <c r="H78" s="26"/>
      <c r="I78" s="82"/>
    </row>
    <row r="79" spans="1:9" s="71" customFormat="1" ht="39">
      <c r="A79" s="79">
        <v>27</v>
      </c>
      <c r="B79" s="80" t="s">
        <v>27</v>
      </c>
      <c r="C79" s="81" t="s">
        <v>148</v>
      </c>
      <c r="D79" s="82"/>
      <c r="E79" s="82">
        <v>56000</v>
      </c>
      <c r="F79" s="20">
        <f t="shared" si="3"/>
        <v>56000</v>
      </c>
      <c r="G79" s="83">
        <v>56000</v>
      </c>
      <c r="H79" s="26"/>
      <c r="I79" s="82"/>
    </row>
    <row r="80" spans="1:9" s="71" customFormat="1" ht="12.75">
      <c r="A80" s="79">
        <v>28</v>
      </c>
      <c r="B80" s="80" t="s">
        <v>27</v>
      </c>
      <c r="C80" s="81" t="s">
        <v>149</v>
      </c>
      <c r="D80" s="82"/>
      <c r="E80" s="82">
        <v>34000</v>
      </c>
      <c r="F80" s="20">
        <f t="shared" si="3"/>
        <v>34000</v>
      </c>
      <c r="G80" s="83">
        <v>34000</v>
      </c>
      <c r="H80" s="26"/>
      <c r="I80" s="82"/>
    </row>
    <row r="81" spans="1:9" s="71" customFormat="1" ht="12.75">
      <c r="A81" s="79">
        <v>29</v>
      </c>
      <c r="B81" s="80" t="s">
        <v>27</v>
      </c>
      <c r="C81" s="81" t="s">
        <v>150</v>
      </c>
      <c r="D81" s="82"/>
      <c r="E81" s="82">
        <v>9000</v>
      </c>
      <c r="F81" s="20">
        <f t="shared" si="3"/>
        <v>9000</v>
      </c>
      <c r="G81" s="83">
        <v>9000</v>
      </c>
      <c r="H81" s="26"/>
      <c r="I81" s="82"/>
    </row>
    <row r="82" spans="1:9" s="71" customFormat="1" ht="12.75">
      <c r="A82" s="79">
        <v>30</v>
      </c>
      <c r="B82" s="80" t="s">
        <v>27</v>
      </c>
      <c r="C82" s="81" t="s">
        <v>151</v>
      </c>
      <c r="D82" s="82"/>
      <c r="E82" s="82">
        <v>26000</v>
      </c>
      <c r="F82" s="20">
        <f t="shared" si="3"/>
        <v>26000</v>
      </c>
      <c r="G82" s="83">
        <v>26000</v>
      </c>
      <c r="H82" s="26"/>
      <c r="I82" s="82"/>
    </row>
    <row r="83" spans="1:9" s="71" customFormat="1" ht="26.25">
      <c r="A83" s="79">
        <v>31</v>
      </c>
      <c r="B83" s="80" t="s">
        <v>27</v>
      </c>
      <c r="C83" s="81" t="s">
        <v>152</v>
      </c>
      <c r="D83" s="82"/>
      <c r="E83" s="82">
        <v>85000</v>
      </c>
      <c r="F83" s="20">
        <f t="shared" si="3"/>
        <v>85000</v>
      </c>
      <c r="G83" s="83">
        <v>85000</v>
      </c>
      <c r="H83" s="26"/>
      <c r="I83" s="82"/>
    </row>
    <row r="84" spans="1:9" s="71" customFormat="1" ht="39">
      <c r="A84" s="79">
        <v>32</v>
      </c>
      <c r="B84" s="80" t="s">
        <v>27</v>
      </c>
      <c r="C84" s="81" t="s">
        <v>156</v>
      </c>
      <c r="D84" s="82"/>
      <c r="E84" s="82">
        <v>350000</v>
      </c>
      <c r="F84" s="20">
        <f t="shared" si="3"/>
        <v>350000</v>
      </c>
      <c r="G84" s="83">
        <v>350000</v>
      </c>
      <c r="H84" s="26"/>
      <c r="I84" s="82"/>
    </row>
    <row r="85" spans="1:9" s="71" customFormat="1" ht="26.25">
      <c r="A85" s="79">
        <v>33</v>
      </c>
      <c r="B85" s="80" t="s">
        <v>27</v>
      </c>
      <c r="C85" s="81" t="s">
        <v>157</v>
      </c>
      <c r="D85" s="82"/>
      <c r="E85" s="82">
        <v>100000</v>
      </c>
      <c r="F85" s="20">
        <f t="shared" si="3"/>
        <v>100000</v>
      </c>
      <c r="G85" s="83">
        <v>100000</v>
      </c>
      <c r="H85" s="26"/>
      <c r="I85" s="82"/>
    </row>
    <row r="86" spans="1:9" s="71" customFormat="1" ht="26.25">
      <c r="A86" s="79">
        <v>34</v>
      </c>
      <c r="B86" s="80" t="s">
        <v>27</v>
      </c>
      <c r="C86" s="81" t="s">
        <v>158</v>
      </c>
      <c r="D86" s="82"/>
      <c r="E86" s="82">
        <v>300000</v>
      </c>
      <c r="F86" s="20">
        <f t="shared" si="3"/>
        <v>300000</v>
      </c>
      <c r="G86" s="83">
        <v>300000</v>
      </c>
      <c r="H86" s="26"/>
      <c r="I86" s="82"/>
    </row>
    <row r="87" spans="1:9" s="71" customFormat="1" ht="12.75">
      <c r="A87" s="79">
        <v>35</v>
      </c>
      <c r="B87" s="80" t="s">
        <v>27</v>
      </c>
      <c r="C87" s="81" t="s">
        <v>159</v>
      </c>
      <c r="D87" s="82"/>
      <c r="E87" s="82">
        <v>25000</v>
      </c>
      <c r="F87" s="20">
        <f t="shared" si="3"/>
        <v>25000</v>
      </c>
      <c r="G87" s="83">
        <v>25000</v>
      </c>
      <c r="H87" s="26"/>
      <c r="I87" s="82"/>
    </row>
    <row r="88" spans="1:9" s="71" customFormat="1" ht="12.75">
      <c r="A88" s="79">
        <v>36</v>
      </c>
      <c r="B88" s="80" t="s">
        <v>27</v>
      </c>
      <c r="C88" s="81" t="s">
        <v>161</v>
      </c>
      <c r="D88" s="82"/>
      <c r="E88" s="82">
        <v>99000</v>
      </c>
      <c r="F88" s="20">
        <f t="shared" si="3"/>
        <v>99000</v>
      </c>
      <c r="G88" s="83">
        <v>99000</v>
      </c>
      <c r="H88" s="26"/>
      <c r="I88" s="82"/>
    </row>
    <row r="89" spans="1:9" s="71" customFormat="1" ht="26.25">
      <c r="A89" s="79">
        <v>37</v>
      </c>
      <c r="B89" s="80" t="s">
        <v>27</v>
      </c>
      <c r="C89" s="81" t="s">
        <v>160</v>
      </c>
      <c r="D89" s="82"/>
      <c r="E89" s="82">
        <v>18000</v>
      </c>
      <c r="F89" s="20">
        <f t="shared" si="3"/>
        <v>18000</v>
      </c>
      <c r="G89" s="83">
        <v>18000</v>
      </c>
      <c r="H89" s="26"/>
      <c r="I89" s="82"/>
    </row>
    <row r="90" spans="1:11" ht="26.25">
      <c r="A90" s="75"/>
      <c r="B90" s="76">
        <v>66</v>
      </c>
      <c r="C90" s="88" t="s">
        <v>82</v>
      </c>
      <c r="D90" s="78">
        <f>SUM(D91:D94)</f>
        <v>630000</v>
      </c>
      <c r="E90" s="78">
        <f>SUM(E91:E94)</f>
        <v>163000</v>
      </c>
      <c r="F90" s="78">
        <f>SUM(F91:F94)</f>
        <v>793000</v>
      </c>
      <c r="G90" s="78">
        <f>SUM(G91:G94)</f>
        <v>788000</v>
      </c>
      <c r="H90" s="78">
        <f>SUM(H91:H94)</f>
        <v>0</v>
      </c>
      <c r="I90" s="78">
        <f>SUM(I91:I94)</f>
        <v>5000</v>
      </c>
      <c r="K90" s="71"/>
    </row>
    <row r="91" spans="1:11" s="22" customFormat="1" ht="12.75">
      <c r="A91" s="37">
        <v>1</v>
      </c>
      <c r="B91" s="27" t="s">
        <v>27</v>
      </c>
      <c r="C91" s="89" t="s">
        <v>83</v>
      </c>
      <c r="D91" s="90">
        <v>289000</v>
      </c>
      <c r="E91" s="90"/>
      <c r="F91" s="20">
        <f>D91+E91</f>
        <v>289000</v>
      </c>
      <c r="G91" s="90">
        <v>284000</v>
      </c>
      <c r="H91" s="91"/>
      <c r="I91" s="91">
        <v>5000</v>
      </c>
      <c r="K91" s="71"/>
    </row>
    <row r="92" spans="1:11" ht="12.75">
      <c r="A92" s="37">
        <v>2</v>
      </c>
      <c r="B92" s="27" t="s">
        <v>27</v>
      </c>
      <c r="C92" s="92" t="s">
        <v>84</v>
      </c>
      <c r="D92" s="90">
        <v>191000</v>
      </c>
      <c r="E92" s="90">
        <v>144000</v>
      </c>
      <c r="F92" s="20">
        <f>D92+E92</f>
        <v>335000</v>
      </c>
      <c r="G92" s="93">
        <f>191000+144000</f>
        <v>335000</v>
      </c>
      <c r="H92" s="94"/>
      <c r="I92" s="94"/>
      <c r="K92" s="71"/>
    </row>
    <row r="93" spans="1:11" ht="12.75">
      <c r="A93" s="37">
        <v>3</v>
      </c>
      <c r="B93" s="27" t="s">
        <v>27</v>
      </c>
      <c r="C93" s="92" t="s">
        <v>85</v>
      </c>
      <c r="D93" s="90">
        <v>150000</v>
      </c>
      <c r="E93" s="90"/>
      <c r="F93" s="20">
        <f>D93+E93</f>
        <v>150000</v>
      </c>
      <c r="G93" s="93">
        <v>150000</v>
      </c>
      <c r="H93" s="94"/>
      <c r="I93" s="94"/>
      <c r="K93" s="71"/>
    </row>
    <row r="94" spans="1:11" ht="12.75">
      <c r="A94" s="37">
        <v>4</v>
      </c>
      <c r="B94" s="27" t="s">
        <v>27</v>
      </c>
      <c r="C94" s="92" t="s">
        <v>153</v>
      </c>
      <c r="D94" s="90"/>
      <c r="E94" s="90">
        <v>19000</v>
      </c>
      <c r="F94" s="20">
        <f>D94+E94</f>
        <v>19000</v>
      </c>
      <c r="G94" s="93">
        <v>19000</v>
      </c>
      <c r="H94" s="94"/>
      <c r="I94" s="94"/>
      <c r="K94" s="71"/>
    </row>
    <row r="95" spans="1:9" s="71" customFormat="1" ht="12.75">
      <c r="A95" s="72"/>
      <c r="B95" s="95">
        <v>67</v>
      </c>
      <c r="C95" s="74" t="s">
        <v>86</v>
      </c>
      <c r="D95" s="62">
        <f>D96+D99+D106+D111+D113+D115+D118</f>
        <v>1282000</v>
      </c>
      <c r="E95" s="62">
        <f>E96+E99+E106+E111+E113+E115+E118</f>
        <v>0</v>
      </c>
      <c r="F95" s="62">
        <f>F96+F99+F106+F111+F113+F115+F118</f>
        <v>1282000</v>
      </c>
      <c r="G95" s="62">
        <f>G96+G99+G106+G111+G113+G115+G118</f>
        <v>1282000</v>
      </c>
      <c r="H95" s="62">
        <f>H96+H99+H106+H111+H113+H115+H118</f>
        <v>0</v>
      </c>
      <c r="I95" s="62">
        <f>I96+I99+I106+I111+I113+I115</f>
        <v>0</v>
      </c>
    </row>
    <row r="96" spans="1:9" s="71" customFormat="1" ht="12.75">
      <c r="A96" s="96"/>
      <c r="B96" s="97">
        <v>67</v>
      </c>
      <c r="C96" s="98" t="s">
        <v>87</v>
      </c>
      <c r="D96" s="99">
        <f>SUM(D97:D98)</f>
        <v>50000</v>
      </c>
      <c r="E96" s="99">
        <f>SUM(E97:E98)</f>
        <v>0</v>
      </c>
      <c r="F96" s="99">
        <f>SUM(F97:F98)</f>
        <v>50000</v>
      </c>
      <c r="G96" s="99">
        <f>SUM(G97:G98)</f>
        <v>50000</v>
      </c>
      <c r="H96" s="99">
        <f>SUM(H97:H98)</f>
        <v>0</v>
      </c>
      <c r="I96" s="99">
        <f>SUM(I97:I98)</f>
        <v>0</v>
      </c>
    </row>
    <row r="97" spans="1:9" s="71" customFormat="1" ht="12.75">
      <c r="A97" s="37">
        <v>1</v>
      </c>
      <c r="B97" s="27" t="s">
        <v>88</v>
      </c>
      <c r="C97" s="17" t="s">
        <v>89</v>
      </c>
      <c r="D97" s="100">
        <v>2200</v>
      </c>
      <c r="E97" s="100"/>
      <c r="F97" s="20">
        <f>D97+E97</f>
        <v>2200</v>
      </c>
      <c r="G97" s="100">
        <v>2200</v>
      </c>
      <c r="H97" s="100"/>
      <c r="I97" s="100"/>
    </row>
    <row r="98" spans="1:9" s="71" customFormat="1" ht="12.75">
      <c r="A98" s="50">
        <v>2</v>
      </c>
      <c r="B98" s="63" t="s">
        <v>90</v>
      </c>
      <c r="C98" s="101" t="s">
        <v>91</v>
      </c>
      <c r="D98" s="102">
        <v>47800</v>
      </c>
      <c r="E98" s="102"/>
      <c r="F98" s="20">
        <f>D98+E98</f>
        <v>47800</v>
      </c>
      <c r="G98" s="102">
        <v>47800</v>
      </c>
      <c r="H98" s="102"/>
      <c r="I98" s="102"/>
    </row>
    <row r="99" spans="1:9" s="71" customFormat="1" ht="12.75">
      <c r="A99" s="96"/>
      <c r="B99" s="97">
        <v>67</v>
      </c>
      <c r="C99" s="103" t="s">
        <v>92</v>
      </c>
      <c r="D99" s="99">
        <f aca="true" t="shared" si="4" ref="D99:I99">SUM(D100:D105)</f>
        <v>628000</v>
      </c>
      <c r="E99" s="99">
        <f t="shared" si="4"/>
        <v>0</v>
      </c>
      <c r="F99" s="99">
        <f t="shared" si="4"/>
        <v>628000</v>
      </c>
      <c r="G99" s="99">
        <f t="shared" si="4"/>
        <v>628000</v>
      </c>
      <c r="H99" s="99">
        <f t="shared" si="4"/>
        <v>0</v>
      </c>
      <c r="I99" s="99">
        <f t="shared" si="4"/>
        <v>0</v>
      </c>
    </row>
    <row r="100" spans="1:11" s="22" customFormat="1" ht="26.25">
      <c r="A100" s="37">
        <v>1</v>
      </c>
      <c r="B100" s="27" t="s">
        <v>88</v>
      </c>
      <c r="C100" s="17" t="s">
        <v>93</v>
      </c>
      <c r="D100" s="100">
        <v>150000</v>
      </c>
      <c r="E100" s="100"/>
      <c r="F100" s="20">
        <f aca="true" t="shared" si="5" ref="F100:F105">D100+E100</f>
        <v>150000</v>
      </c>
      <c r="G100" s="100">
        <v>150000</v>
      </c>
      <c r="H100" s="100"/>
      <c r="I100" s="100"/>
      <c r="K100" s="71"/>
    </row>
    <row r="101" spans="1:11" s="22" customFormat="1" ht="39">
      <c r="A101" s="37">
        <v>2</v>
      </c>
      <c r="B101" s="27" t="s">
        <v>90</v>
      </c>
      <c r="C101" s="17" t="s">
        <v>94</v>
      </c>
      <c r="D101" s="100">
        <v>356000</v>
      </c>
      <c r="E101" s="100"/>
      <c r="F101" s="20">
        <f t="shared" si="5"/>
        <v>356000</v>
      </c>
      <c r="G101" s="100">
        <v>356000</v>
      </c>
      <c r="H101" s="100"/>
      <c r="I101" s="100"/>
      <c r="K101" s="71"/>
    </row>
    <row r="102" spans="1:11" s="22" customFormat="1" ht="12.75">
      <c r="A102" s="37">
        <v>3</v>
      </c>
      <c r="B102" s="63" t="s">
        <v>96</v>
      </c>
      <c r="C102" s="81" t="s">
        <v>135</v>
      </c>
      <c r="D102" s="100">
        <v>70000</v>
      </c>
      <c r="E102" s="100"/>
      <c r="F102" s="20">
        <f t="shared" si="5"/>
        <v>70000</v>
      </c>
      <c r="G102" s="100">
        <v>70000</v>
      </c>
      <c r="H102" s="100"/>
      <c r="I102" s="100"/>
      <c r="K102" s="71"/>
    </row>
    <row r="103" spans="1:11" s="22" customFormat="1" ht="39">
      <c r="A103" s="37">
        <v>4</v>
      </c>
      <c r="B103" s="63" t="s">
        <v>96</v>
      </c>
      <c r="C103" s="81" t="s">
        <v>136</v>
      </c>
      <c r="D103" s="100">
        <v>10000</v>
      </c>
      <c r="E103" s="100"/>
      <c r="F103" s="20">
        <f t="shared" si="5"/>
        <v>10000</v>
      </c>
      <c r="G103" s="100">
        <v>10000</v>
      </c>
      <c r="H103" s="100"/>
      <c r="I103" s="100"/>
      <c r="K103" s="71"/>
    </row>
    <row r="104" spans="1:11" s="22" customFormat="1" ht="26.25">
      <c r="A104" s="37">
        <v>5</v>
      </c>
      <c r="B104" s="63" t="s">
        <v>96</v>
      </c>
      <c r="C104" s="81" t="s">
        <v>137</v>
      </c>
      <c r="D104" s="100">
        <v>24000</v>
      </c>
      <c r="E104" s="100"/>
      <c r="F104" s="20">
        <f t="shared" si="5"/>
        <v>24000</v>
      </c>
      <c r="G104" s="100">
        <v>24000</v>
      </c>
      <c r="H104" s="100"/>
      <c r="I104" s="100"/>
      <c r="K104" s="71"/>
    </row>
    <row r="105" spans="1:11" s="22" customFormat="1" ht="12.75">
      <c r="A105" s="37">
        <v>6</v>
      </c>
      <c r="B105" s="63" t="s">
        <v>96</v>
      </c>
      <c r="C105" s="81" t="s">
        <v>138</v>
      </c>
      <c r="D105" s="100">
        <v>18000</v>
      </c>
      <c r="E105" s="100"/>
      <c r="F105" s="20">
        <f t="shared" si="5"/>
        <v>18000</v>
      </c>
      <c r="G105" s="100">
        <v>18000</v>
      </c>
      <c r="H105" s="100"/>
      <c r="I105" s="100"/>
      <c r="K105" s="71"/>
    </row>
    <row r="106" spans="1:11" ht="26.25">
      <c r="A106" s="96"/>
      <c r="B106" s="97">
        <v>67</v>
      </c>
      <c r="C106" s="103" t="s">
        <v>95</v>
      </c>
      <c r="D106" s="99">
        <f>SUM(D107:D110)</f>
        <v>150000</v>
      </c>
      <c r="E106" s="99">
        <f>SUM(E107:E110)</f>
        <v>0</v>
      </c>
      <c r="F106" s="99">
        <f>SUM(F107:F110)</f>
        <v>150000</v>
      </c>
      <c r="G106" s="99">
        <f>SUM(G107:G110)</f>
        <v>150000</v>
      </c>
      <c r="H106" s="99">
        <f>SUM(H107:H110)</f>
        <v>0</v>
      </c>
      <c r="I106" s="99">
        <f>SUM(I107:I110)</f>
        <v>0</v>
      </c>
      <c r="K106" s="71"/>
    </row>
    <row r="107" spans="1:11" s="22" customFormat="1" ht="12.75">
      <c r="A107" s="50">
        <v>1</v>
      </c>
      <c r="B107" s="63" t="s">
        <v>96</v>
      </c>
      <c r="C107" s="104" t="s">
        <v>97</v>
      </c>
      <c r="D107" s="105">
        <v>50000</v>
      </c>
      <c r="E107" s="105"/>
      <c r="F107" s="20">
        <f>D107+E107</f>
        <v>50000</v>
      </c>
      <c r="G107" s="105">
        <v>50000</v>
      </c>
      <c r="H107" s="100"/>
      <c r="I107" s="100"/>
      <c r="K107" s="71"/>
    </row>
    <row r="108" spans="1:11" s="22" customFormat="1" ht="12.75">
      <c r="A108" s="50">
        <v>2</v>
      </c>
      <c r="B108" s="63" t="s">
        <v>96</v>
      </c>
      <c r="C108" s="104" t="s">
        <v>98</v>
      </c>
      <c r="D108" s="105">
        <v>10000</v>
      </c>
      <c r="E108" s="105"/>
      <c r="F108" s="20">
        <f>D108+E108</f>
        <v>10000</v>
      </c>
      <c r="G108" s="105">
        <v>10000</v>
      </c>
      <c r="H108" s="100"/>
      <c r="I108" s="100"/>
      <c r="K108" s="71"/>
    </row>
    <row r="109" spans="1:11" s="22" customFormat="1" ht="14.25">
      <c r="A109" s="50">
        <v>3</v>
      </c>
      <c r="B109" s="63" t="s">
        <v>96</v>
      </c>
      <c r="C109" s="128" t="s">
        <v>133</v>
      </c>
      <c r="D109" s="105">
        <v>32000</v>
      </c>
      <c r="E109" s="105"/>
      <c r="F109" s="20">
        <f>D109+E109</f>
        <v>32000</v>
      </c>
      <c r="G109" s="105">
        <v>32000</v>
      </c>
      <c r="H109" s="100"/>
      <c r="I109" s="100"/>
      <c r="K109" s="71"/>
    </row>
    <row r="110" spans="1:11" s="22" customFormat="1" ht="14.25">
      <c r="A110" s="50">
        <v>4</v>
      </c>
      <c r="B110" s="63" t="s">
        <v>96</v>
      </c>
      <c r="C110" s="128" t="s">
        <v>134</v>
      </c>
      <c r="D110" s="105">
        <v>58000</v>
      </c>
      <c r="E110" s="105"/>
      <c r="F110" s="20">
        <f>D110+E110</f>
        <v>58000</v>
      </c>
      <c r="G110" s="105">
        <v>58000</v>
      </c>
      <c r="H110" s="100"/>
      <c r="I110" s="100"/>
      <c r="K110" s="71"/>
    </row>
    <row r="111" spans="1:11" ht="12.75">
      <c r="A111" s="106"/>
      <c r="B111" s="97">
        <v>67</v>
      </c>
      <c r="C111" s="88" t="s">
        <v>99</v>
      </c>
      <c r="D111" s="78">
        <f>SUM(D112)</f>
        <v>3000</v>
      </c>
      <c r="E111" s="78">
        <f>SUM(E112)</f>
        <v>0</v>
      </c>
      <c r="F111" s="78">
        <f>SUM(F112)</f>
        <v>3000</v>
      </c>
      <c r="G111" s="78">
        <f>G112</f>
        <v>3000</v>
      </c>
      <c r="H111" s="78">
        <f>H112</f>
        <v>0</v>
      </c>
      <c r="I111" s="78">
        <f>I112</f>
        <v>0</v>
      </c>
      <c r="K111" s="71"/>
    </row>
    <row r="112" spans="1:11" ht="12.75">
      <c r="A112" s="67" t="s">
        <v>52</v>
      </c>
      <c r="B112" s="68" t="s">
        <v>96</v>
      </c>
      <c r="C112" s="14" t="s">
        <v>100</v>
      </c>
      <c r="D112" s="33">
        <v>3000</v>
      </c>
      <c r="E112" s="33"/>
      <c r="F112" s="20">
        <f>D112+E112</f>
        <v>3000</v>
      </c>
      <c r="G112" s="33">
        <v>3000</v>
      </c>
      <c r="H112" s="33"/>
      <c r="I112" s="33"/>
      <c r="K112" s="71"/>
    </row>
    <row r="113" spans="1:11" ht="39">
      <c r="A113" s="107"/>
      <c r="B113" s="97">
        <v>67</v>
      </c>
      <c r="C113" s="88" t="s">
        <v>101</v>
      </c>
      <c r="D113" s="78">
        <f>SUM(D114:D114)</f>
        <v>5000</v>
      </c>
      <c r="E113" s="78">
        <f>SUM(E114:E114)</f>
        <v>0</v>
      </c>
      <c r="F113" s="78">
        <f>SUM(F114:F114)</f>
        <v>5000</v>
      </c>
      <c r="G113" s="78">
        <f>SUM(G114:G114)</f>
        <v>5000</v>
      </c>
      <c r="H113" s="78">
        <f>SUM(H114:H114)</f>
        <v>0</v>
      </c>
      <c r="I113" s="78">
        <f>SUM(I114:I114)</f>
        <v>0</v>
      </c>
      <c r="K113" s="71"/>
    </row>
    <row r="114" spans="1:11" ht="12.75">
      <c r="A114" s="67" t="s">
        <v>52</v>
      </c>
      <c r="B114" s="68" t="s">
        <v>96</v>
      </c>
      <c r="C114" s="14" t="s">
        <v>100</v>
      </c>
      <c r="D114" s="33">
        <v>5000</v>
      </c>
      <c r="E114" s="33"/>
      <c r="F114" s="20">
        <f>D114+E114</f>
        <v>5000</v>
      </c>
      <c r="G114" s="33">
        <v>5000</v>
      </c>
      <c r="H114" s="94"/>
      <c r="I114" s="94"/>
      <c r="K114" s="71"/>
    </row>
    <row r="115" spans="1:11" ht="12.75">
      <c r="A115" s="108"/>
      <c r="B115" s="97">
        <v>67</v>
      </c>
      <c r="C115" s="88" t="s">
        <v>102</v>
      </c>
      <c r="D115" s="99">
        <f>SUM(D116:D117)</f>
        <v>20000</v>
      </c>
      <c r="E115" s="99">
        <f>SUM(E116:E117)</f>
        <v>0</v>
      </c>
      <c r="F115" s="99">
        <f>SUM(F116:F117)</f>
        <v>20000</v>
      </c>
      <c r="G115" s="99">
        <f>SUM(G116:G117)</f>
        <v>20000</v>
      </c>
      <c r="H115" s="99"/>
      <c r="I115" s="99"/>
      <c r="K115" s="71"/>
    </row>
    <row r="116" spans="1:11" s="22" customFormat="1" ht="12.75">
      <c r="A116" s="67" t="s">
        <v>52</v>
      </c>
      <c r="B116" s="68" t="s">
        <v>96</v>
      </c>
      <c r="C116" s="14" t="s">
        <v>103</v>
      </c>
      <c r="D116" s="102">
        <v>10000</v>
      </c>
      <c r="E116" s="102"/>
      <c r="F116" s="20">
        <f>D116+E116</f>
        <v>10000</v>
      </c>
      <c r="G116" s="102">
        <v>10000</v>
      </c>
      <c r="H116" s="100"/>
      <c r="I116" s="100"/>
      <c r="K116" s="71"/>
    </row>
    <row r="117" spans="1:11" s="22" customFormat="1" ht="12.75">
      <c r="A117" s="67" t="s">
        <v>104</v>
      </c>
      <c r="B117" s="68" t="s">
        <v>96</v>
      </c>
      <c r="C117" s="109" t="s">
        <v>105</v>
      </c>
      <c r="D117" s="102">
        <v>10000</v>
      </c>
      <c r="E117" s="102"/>
      <c r="F117" s="20">
        <f>D117+E117</f>
        <v>10000</v>
      </c>
      <c r="G117" s="102">
        <v>10000</v>
      </c>
      <c r="H117" s="100"/>
      <c r="I117" s="100"/>
      <c r="K117" s="71"/>
    </row>
    <row r="118" spans="1:11" s="22" customFormat="1" ht="12.75">
      <c r="A118" s="88"/>
      <c r="B118" s="88"/>
      <c r="C118" s="88" t="s">
        <v>131</v>
      </c>
      <c r="D118" s="129">
        <f>D119</f>
        <v>426000</v>
      </c>
      <c r="E118" s="129">
        <f>E119</f>
        <v>0</v>
      </c>
      <c r="F118" s="129">
        <f>F119</f>
        <v>426000</v>
      </c>
      <c r="G118" s="129">
        <f>G119</f>
        <v>426000</v>
      </c>
      <c r="H118" s="129">
        <f>H119</f>
        <v>0</v>
      </c>
      <c r="I118" s="129">
        <f>I119</f>
        <v>0</v>
      </c>
      <c r="K118" s="71"/>
    </row>
    <row r="119" spans="1:11" s="22" customFormat="1" ht="39">
      <c r="A119" s="67" t="s">
        <v>52</v>
      </c>
      <c r="B119" s="68" t="s">
        <v>88</v>
      </c>
      <c r="C119" s="81" t="s">
        <v>132</v>
      </c>
      <c r="D119" s="102">
        <v>426000</v>
      </c>
      <c r="E119" s="102"/>
      <c r="F119" s="20">
        <f>E119+D119</f>
        <v>426000</v>
      </c>
      <c r="G119" s="20">
        <v>426000</v>
      </c>
      <c r="H119" s="20"/>
      <c r="I119" s="20"/>
      <c r="K119" s="71"/>
    </row>
    <row r="120" spans="1:11" ht="39">
      <c r="A120" s="69"/>
      <c r="B120" s="70">
        <v>68</v>
      </c>
      <c r="C120" s="12" t="s">
        <v>106</v>
      </c>
      <c r="D120" s="110">
        <f aca="true" t="shared" si="6" ref="D120:I120">D123+D126+D130+D133</f>
        <v>546000</v>
      </c>
      <c r="E120" s="110">
        <f t="shared" si="6"/>
        <v>0</v>
      </c>
      <c r="F120" s="110">
        <f t="shared" si="6"/>
        <v>546000</v>
      </c>
      <c r="G120" s="110">
        <f t="shared" si="6"/>
        <v>546000</v>
      </c>
      <c r="H120" s="110">
        <f t="shared" si="6"/>
        <v>0</v>
      </c>
      <c r="I120" s="110">
        <f t="shared" si="6"/>
        <v>0</v>
      </c>
      <c r="K120" s="71"/>
    </row>
    <row r="121" spans="1:11" s="22" customFormat="1" ht="12.75">
      <c r="A121" s="37">
        <v>1</v>
      </c>
      <c r="B121" s="27" t="s">
        <v>107</v>
      </c>
      <c r="C121" s="111" t="s">
        <v>108</v>
      </c>
      <c r="D121" s="54">
        <v>60000</v>
      </c>
      <c r="E121" s="54">
        <v>-7000</v>
      </c>
      <c r="F121" s="20">
        <f>D121+E121</f>
        <v>53000</v>
      </c>
      <c r="G121" s="54">
        <f>60000-7000</f>
        <v>53000</v>
      </c>
      <c r="H121" s="111"/>
      <c r="I121" s="111"/>
      <c r="K121" s="71"/>
    </row>
    <row r="122" spans="1:11" s="22" customFormat="1" ht="39">
      <c r="A122" s="37">
        <v>2</v>
      </c>
      <c r="B122" s="63" t="s">
        <v>107</v>
      </c>
      <c r="C122" s="112" t="s">
        <v>109</v>
      </c>
      <c r="D122" s="54">
        <v>26000</v>
      </c>
      <c r="E122" s="54"/>
      <c r="F122" s="20">
        <f>D122+E122</f>
        <v>26000</v>
      </c>
      <c r="G122" s="83">
        <v>26000</v>
      </c>
      <c r="H122" s="81"/>
      <c r="I122" s="81"/>
      <c r="K122" s="71"/>
    </row>
    <row r="123" spans="1:11" s="22" customFormat="1" ht="12.75">
      <c r="A123" s="113"/>
      <c r="B123" s="113"/>
      <c r="C123" s="114" t="s">
        <v>110</v>
      </c>
      <c r="D123" s="115">
        <f>SUM(D121:D122)</f>
        <v>86000</v>
      </c>
      <c r="E123" s="115">
        <f>SUM(E121:E122)</f>
        <v>-7000</v>
      </c>
      <c r="F123" s="115">
        <f>SUM(F121:F122)</f>
        <v>79000</v>
      </c>
      <c r="G123" s="115">
        <f>SUM(G121:G122)</f>
        <v>79000</v>
      </c>
      <c r="H123" s="116"/>
      <c r="I123" s="116"/>
      <c r="K123" s="71"/>
    </row>
    <row r="124" spans="1:11" s="22" customFormat="1" ht="26.25">
      <c r="A124" s="37">
        <v>1</v>
      </c>
      <c r="B124" s="63" t="s">
        <v>111</v>
      </c>
      <c r="C124" s="84" t="s">
        <v>112</v>
      </c>
      <c r="D124" s="83">
        <v>180000</v>
      </c>
      <c r="E124" s="83"/>
      <c r="F124" s="20">
        <f>D124+E124</f>
        <v>180000</v>
      </c>
      <c r="G124" s="117">
        <v>180000</v>
      </c>
      <c r="H124" s="81"/>
      <c r="I124" s="81"/>
      <c r="K124" s="71"/>
    </row>
    <row r="125" spans="1:11" s="22" customFormat="1" ht="26.25">
      <c r="A125" s="37">
        <v>2</v>
      </c>
      <c r="B125" s="63" t="s">
        <v>111</v>
      </c>
      <c r="C125" s="81" t="s">
        <v>139</v>
      </c>
      <c r="D125" s="83">
        <v>60000</v>
      </c>
      <c r="E125" s="83"/>
      <c r="F125" s="20">
        <f>D125+E125</f>
        <v>60000</v>
      </c>
      <c r="G125" s="117">
        <v>60000</v>
      </c>
      <c r="H125" s="81"/>
      <c r="I125" s="81"/>
      <c r="K125" s="71"/>
    </row>
    <row r="126" spans="1:9" s="71" customFormat="1" ht="12.75">
      <c r="A126" s="118"/>
      <c r="B126" s="113"/>
      <c r="C126" s="114" t="s">
        <v>113</v>
      </c>
      <c r="D126" s="115">
        <f>SUM(D124:D125)</f>
        <v>240000</v>
      </c>
      <c r="E126" s="115">
        <f>SUM(E124:E125)</f>
        <v>0</v>
      </c>
      <c r="F126" s="115">
        <f>SUM(F124:F125)</f>
        <v>240000</v>
      </c>
      <c r="G126" s="115">
        <f>SUM(G124:G125)</f>
        <v>240000</v>
      </c>
      <c r="H126" s="115">
        <f>SUM(H124:H125)</f>
        <v>0</v>
      </c>
      <c r="I126" s="115">
        <f>SUM(I124:I125)</f>
        <v>0</v>
      </c>
    </row>
    <row r="127" spans="1:9" s="71" customFormat="1" ht="39">
      <c r="A127" s="37">
        <v>1</v>
      </c>
      <c r="B127" s="63" t="s">
        <v>114</v>
      </c>
      <c r="C127" s="81" t="s">
        <v>115</v>
      </c>
      <c r="D127" s="83">
        <v>20000</v>
      </c>
      <c r="E127" s="83">
        <v>-10000</v>
      </c>
      <c r="F127" s="20">
        <f>D127+E127</f>
        <v>10000</v>
      </c>
      <c r="G127" s="83">
        <f>20000-10000</f>
        <v>10000</v>
      </c>
      <c r="H127" s="81"/>
      <c r="I127" s="81"/>
    </row>
    <row r="128" spans="1:9" s="71" customFormat="1" ht="39">
      <c r="A128" s="37">
        <v>2</v>
      </c>
      <c r="B128" s="63" t="s">
        <v>114</v>
      </c>
      <c r="C128" s="117" t="s">
        <v>116</v>
      </c>
      <c r="D128" s="83">
        <v>90000</v>
      </c>
      <c r="E128" s="83"/>
      <c r="F128" s="20">
        <f>D128+E128</f>
        <v>90000</v>
      </c>
      <c r="G128" s="119">
        <v>90000</v>
      </c>
      <c r="H128" s="81"/>
      <c r="I128" s="81"/>
    </row>
    <row r="129" spans="1:9" s="71" customFormat="1" ht="118.5">
      <c r="A129" s="37">
        <v>3</v>
      </c>
      <c r="B129" s="63" t="s">
        <v>114</v>
      </c>
      <c r="C129" s="117" t="s">
        <v>155</v>
      </c>
      <c r="D129" s="83"/>
      <c r="E129" s="83">
        <v>10000</v>
      </c>
      <c r="F129" s="20">
        <f>D129+E129</f>
        <v>10000</v>
      </c>
      <c r="G129" s="119">
        <v>10000</v>
      </c>
      <c r="H129" s="81"/>
      <c r="I129" s="81"/>
    </row>
    <row r="130" spans="1:9" s="71" customFormat="1" ht="12.75">
      <c r="A130" s="120"/>
      <c r="B130" s="121"/>
      <c r="C130" s="122" t="s">
        <v>117</v>
      </c>
      <c r="D130" s="122">
        <f>D128+D127+D129</f>
        <v>110000</v>
      </c>
      <c r="E130" s="122">
        <f>E128+E127+E129</f>
        <v>0</v>
      </c>
      <c r="F130" s="122">
        <f>F128+F127+F129</f>
        <v>110000</v>
      </c>
      <c r="G130" s="122">
        <f>G128+G127+G129</f>
        <v>110000</v>
      </c>
      <c r="H130" s="122">
        <f>H128+H127+H129</f>
        <v>0</v>
      </c>
      <c r="I130" s="122">
        <f>I128+I127+I129</f>
        <v>0</v>
      </c>
    </row>
    <row r="131" spans="1:9" s="71" customFormat="1" ht="12.75">
      <c r="A131" s="43">
        <v>1</v>
      </c>
      <c r="B131" s="27" t="s">
        <v>114</v>
      </c>
      <c r="C131" s="81" t="s">
        <v>140</v>
      </c>
      <c r="D131" s="130">
        <v>110000</v>
      </c>
      <c r="E131" s="130"/>
      <c r="F131" s="130">
        <f>E131+D131</f>
        <v>110000</v>
      </c>
      <c r="G131" s="130">
        <v>110000</v>
      </c>
      <c r="H131" s="130"/>
      <c r="I131" s="130"/>
    </row>
    <row r="132" spans="1:9" s="71" customFormat="1" ht="12.75">
      <c r="A132" s="43">
        <v>1</v>
      </c>
      <c r="B132" s="27" t="s">
        <v>114</v>
      </c>
      <c r="C132" s="81" t="s">
        <v>154</v>
      </c>
      <c r="D132" s="54"/>
      <c r="E132" s="54">
        <v>7000</v>
      </c>
      <c r="F132" s="54">
        <f>E132+D132</f>
        <v>7000</v>
      </c>
      <c r="G132" s="54">
        <v>7000</v>
      </c>
      <c r="H132" s="130"/>
      <c r="I132" s="130"/>
    </row>
    <row r="133" spans="1:9" s="71" customFormat="1" ht="12.75">
      <c r="A133" s="120"/>
      <c r="B133" s="121"/>
      <c r="C133" s="122" t="s">
        <v>141</v>
      </c>
      <c r="D133" s="122">
        <f>SUM(D131:D132)</f>
        <v>110000</v>
      </c>
      <c r="E133" s="122">
        <f>SUM(E131:E132)</f>
        <v>7000</v>
      </c>
      <c r="F133" s="122">
        <f>SUM(F131:F132)</f>
        <v>117000</v>
      </c>
      <c r="G133" s="122">
        <f>SUM(G131:G132)</f>
        <v>117000</v>
      </c>
      <c r="H133" s="122">
        <f>SUM(H131:H132)</f>
        <v>0</v>
      </c>
      <c r="I133" s="122">
        <f>SUM(I131:I132)</f>
        <v>0</v>
      </c>
    </row>
    <row r="134" spans="1:9" s="71" customFormat="1" ht="26.25">
      <c r="A134" s="59"/>
      <c r="B134" s="60" t="s">
        <v>118</v>
      </c>
      <c r="C134" s="66" t="s">
        <v>119</v>
      </c>
      <c r="D134" s="110">
        <f>D135+D136+D137</f>
        <v>2500000</v>
      </c>
      <c r="E134" s="110">
        <f>E135+E136+E137</f>
        <v>0</v>
      </c>
      <c r="F134" s="110">
        <f>F135+F136+F137</f>
        <v>2500000</v>
      </c>
      <c r="G134" s="110">
        <f>G135+G136+G137</f>
        <v>2500000</v>
      </c>
      <c r="H134" s="110">
        <f>H135+H136+H137</f>
        <v>0</v>
      </c>
      <c r="I134" s="110">
        <f>I135+I136+I137</f>
        <v>0</v>
      </c>
    </row>
    <row r="135" spans="1:9" s="71" customFormat="1" ht="12.75">
      <c r="A135" s="14">
        <v>1</v>
      </c>
      <c r="B135" s="63" t="s">
        <v>41</v>
      </c>
      <c r="C135" s="117" t="s">
        <v>120</v>
      </c>
      <c r="D135" s="102">
        <v>130000</v>
      </c>
      <c r="E135" s="102"/>
      <c r="F135" s="20">
        <f>D135+E135</f>
        <v>130000</v>
      </c>
      <c r="G135" s="33">
        <v>130000</v>
      </c>
      <c r="H135" s="33">
        <v>0</v>
      </c>
      <c r="I135" s="33">
        <v>0</v>
      </c>
    </row>
    <row r="136" spans="1:9" s="71" customFormat="1" ht="39">
      <c r="A136" s="14">
        <v>2</v>
      </c>
      <c r="B136" s="63" t="s">
        <v>45</v>
      </c>
      <c r="C136" s="104" t="s">
        <v>121</v>
      </c>
      <c r="D136" s="33">
        <v>1470000</v>
      </c>
      <c r="E136" s="33"/>
      <c r="F136" s="20">
        <f>D136+E136</f>
        <v>1470000</v>
      </c>
      <c r="G136" s="33">
        <v>1470000</v>
      </c>
      <c r="H136" s="33"/>
      <c r="I136" s="33"/>
    </row>
    <row r="137" spans="1:9" s="71" customFormat="1" ht="39">
      <c r="A137" s="14">
        <v>3</v>
      </c>
      <c r="B137" s="35" t="s">
        <v>45</v>
      </c>
      <c r="C137" s="112" t="s">
        <v>122</v>
      </c>
      <c r="D137" s="33">
        <v>900000</v>
      </c>
      <c r="E137" s="33"/>
      <c r="F137" s="20">
        <f>D137+E137</f>
        <v>900000</v>
      </c>
      <c r="G137" s="33">
        <v>900000</v>
      </c>
      <c r="H137" s="33"/>
      <c r="I137" s="33"/>
    </row>
  </sheetData>
  <sheetProtection/>
  <autoFilter ref="A4:I137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11811023622047245" top="1.141732283464567" bottom="0.7480314960629921" header="0.31496062992125984" footer="0.31496062992125984"/>
  <pageSetup horizontalDpi="600" verticalDpi="600" orientation="portrait" paperSize="9" scale="85" r:id="rId1"/>
  <headerFooter>
    <oddHeader>&amp;L&amp;"Trebuchet MS,Aldin"&amp;10ROMÂNIA
JUDEŢUL MUREŞ
CONSILIUL JUDEŢEAN&amp;C&amp;"-,Aldin"
&amp;"Trebuchet MS,Aldin"Programul de investiţii pe anul 2014&amp;R&amp;"Trebuchet MS,Aldin"&amp;10ANEXA nr.7/c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2014-09-11T11:49:48Z</cp:lastPrinted>
  <dcterms:created xsi:type="dcterms:W3CDTF">2014-03-18T08:17:07Z</dcterms:created>
  <dcterms:modified xsi:type="dcterms:W3CDTF">2014-09-15T09:02:36Z</dcterms:modified>
  <cp:category/>
  <cp:version/>
  <cp:contentType/>
  <cp:contentStatus/>
</cp:coreProperties>
</file>