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Foaie1 (6)" sheetId="1" r:id="rId1"/>
  </sheets>
  <definedNames>
    <definedName name="_xlnm._FilterDatabase" localSheetId="0" hidden="1">'Foaie1 (6)'!$A$4:$J$4</definedName>
    <definedName name="_xlnm.Print_Titles" localSheetId="0">'Foaie1 (6)'!$2:$4</definedName>
    <definedName name="_xlnm.Print_Area" localSheetId="0">'Foaie1 (6)'!$A$1:$I$118</definedName>
  </definedNames>
  <calcPr fullCalcOnLoad="1"/>
</workbook>
</file>

<file path=xl/sharedStrings.xml><?xml version="1.0" encoding="utf-8"?>
<sst xmlns="http://schemas.openxmlformats.org/spreadsheetml/2006/main" count="217" uniqueCount="144">
  <si>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</si>
  <si>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</si>
  <si>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</si>
  <si>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</si>
  <si>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</si>
  <si>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</si>
  <si>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</si>
  <si>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</si>
  <si>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</si>
  <si>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</si>
  <si>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</si>
  <si>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</si>
  <si>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</si>
  <si>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</si>
  <si>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</si>
  <si>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</si>
  <si>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</si>
  <si>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</si>
  <si>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</si>
  <si>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</si>
  <si>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</si>
  <si>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</si>
  <si>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</si>
  <si>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</si>
  <si>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</si>
  <si>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</si>
  <si>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</si>
  <si>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</si>
  <si>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</si>
  <si>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</si>
  <si>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</si>
  <si>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</si>
  <si>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</si>
  <si>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</si>
  <si>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</si>
  <si>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</si>
  <si>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</si>
  <si>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</si>
  <si>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</si>
  <si>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</si>
  <si>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</si>
  <si>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</si>
  <si>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</si>
  <si>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</si>
  <si>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</si>
  <si>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</si>
  <si>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</si>
  <si>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</si>
  <si>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</si>
  <si>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</si>
  <si>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</si>
  <si>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</si>
  <si>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</si>
  <si>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</si>
  <si>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</si>
  <si>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</si>
  <si>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</si>
  <si>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</si>
  <si>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</si>
  <si>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</si>
  <si>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</si>
  <si>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</si>
  <si>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</si>
  <si>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</si>
  <si>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</si>
  <si>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</si>
  <si>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</si>
  <si>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</si>
  <si>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</si>
  <si>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</si>
  <si>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</si>
  <si>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</si>
  <si>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</si>
  <si>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</si>
  <si>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</si>
  <si>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</si>
  <si>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</si>
  <si>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</si>
  <si>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</si>
  <si>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</si>
  <si>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</si>
  <si>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</si>
  <si>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</si>
  <si>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</si>
  <si>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</si>
  <si>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</si>
  <si>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</si>
  <si>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</si>
  <si>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</si>
  <si>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</si>
  <si>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</si>
  <si>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</si>
  <si>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</si>
  <si>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</si>
  <si>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</si>
  <si>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</si>
  <si>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</si>
  <si>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</si>
  <si>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</si>
  <si>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</si>
  <si>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</si>
  <si>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</si>
  <si>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</si>
  <si>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</si>
  <si>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</si>
  <si>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</si>
  <si>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</si>
  <si>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</si>
  <si>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</si>
  <si>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</si>
  <si>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</si>
  <si>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</si>
  <si>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</si>
  <si>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</si>
  <si>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</si>
  <si>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</si>
  <si>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</si>
  <si>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</si>
  <si>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</si>
  <si>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</si>
  <si>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</si>
  <si>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</si>
  <si>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</si>
  <si>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</si>
  <si>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</si>
  <si>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</si>
  <si>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</si>
  <si>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</si>
  <si>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</si>
  <si>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Reînnoire licenţe antivirus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</si>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</sst>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10"/>
      <name val="Arial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8"/>
      <name val="Trebuchet MS"/>
      <family val="2"/>
    </font>
    <font>
      <b/>
      <sz val="9"/>
      <color indexed="12"/>
      <name val="Trebuchet MS"/>
      <family val="2"/>
    </font>
    <font>
      <b/>
      <sz val="9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5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3" fontId="47" fillId="33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wrapText="1"/>
      <protection/>
    </xf>
    <xf numFmtId="3" fontId="48" fillId="34" borderId="12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6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3" fontId="49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/>
    </xf>
    <xf numFmtId="49" fontId="48" fillId="37" borderId="10" xfId="50" applyNumberFormat="1" applyFont="1" applyFill="1" applyBorder="1" applyAlignment="1">
      <alignment horizontal="right" wrapText="1"/>
      <protection/>
    </xf>
    <xf numFmtId="49" fontId="48" fillId="37" borderId="10" xfId="50" applyNumberFormat="1" applyFont="1" applyFill="1" applyBorder="1" applyAlignment="1">
      <alignment horizontal="center" wrapText="1"/>
      <protection/>
    </xf>
    <xf numFmtId="2" fontId="48" fillId="34" borderId="13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 wrapText="1"/>
    </xf>
    <xf numFmtId="49" fontId="48" fillId="37" borderId="10" xfId="50" applyNumberFormat="1" applyFont="1" applyFill="1" applyBorder="1" applyAlignment="1">
      <alignment wrapText="1"/>
      <protection/>
    </xf>
    <xf numFmtId="49" fontId="5" fillId="35" borderId="10" xfId="50" applyNumberFormat="1" applyFont="1" applyFill="1" applyBorder="1" applyAlignment="1">
      <alignment horizontal="right" wrapText="1"/>
      <protection/>
    </xf>
    <xf numFmtId="49" fontId="5" fillId="35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horizontal="right" wrapText="1"/>
      <protection/>
    </xf>
    <xf numFmtId="49" fontId="48" fillId="34" borderId="10" xfId="50" applyNumberFormat="1" applyFont="1" applyFill="1" applyBorder="1" applyAlignment="1">
      <alignment horizontal="center" wrapText="1"/>
      <protection/>
    </xf>
    <xf numFmtId="3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49" fontId="7" fillId="34" borderId="10" xfId="50" applyNumberFormat="1" applyFont="1" applyFill="1" applyBorder="1" applyAlignment="1">
      <alignment wrapText="1"/>
      <protection/>
    </xf>
    <xf numFmtId="0" fontId="50" fillId="38" borderId="10" xfId="0" applyFont="1" applyFill="1" applyBorder="1" applyAlignment="1">
      <alignment horizontal="right" wrapText="1"/>
    </xf>
    <xf numFmtId="0" fontId="50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62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7" fillId="34" borderId="10" xfId="50" applyNumberFormat="1" applyFont="1" applyFill="1" applyBorder="1" applyAlignment="1">
      <alignment horizontal="center" wrapText="1"/>
      <protection/>
    </xf>
    <xf numFmtId="0" fontId="8" fillId="38" borderId="10" xfId="0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3" fontId="46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49" fontId="50" fillId="33" borderId="10" xfId="50" applyNumberFormat="1" applyFont="1" applyFill="1" applyBorder="1" applyAlignment="1">
      <alignment horizontal="right" wrapText="1"/>
      <protection/>
    </xf>
    <xf numFmtId="49" fontId="5" fillId="33" borderId="10" xfId="50" applyNumberFormat="1" applyFont="1" applyFill="1" applyBorder="1" applyAlignment="1">
      <alignment horizontal="right" wrapText="1"/>
      <protection/>
    </xf>
    <xf numFmtId="0" fontId="46" fillId="0" borderId="10" xfId="0" applyFont="1" applyFill="1" applyBorder="1" applyAlignment="1">
      <alignment wrapText="1"/>
    </xf>
    <xf numFmtId="3" fontId="48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52" fillId="39" borderId="10" xfId="0" applyFont="1" applyFill="1" applyBorder="1" applyAlignment="1">
      <alignment horizontal="right" wrapText="1"/>
    </xf>
    <xf numFmtId="0" fontId="53" fillId="39" borderId="10" xfId="0" applyFont="1" applyFill="1" applyBorder="1" applyAlignment="1">
      <alignment horizontal="left" vertical="center" wrapText="1"/>
    </xf>
    <xf numFmtId="3" fontId="53" fillId="39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100" zoomScalePageLayoutView="0" workbookViewId="0" topLeftCell="A22">
      <selection activeCell="C27" sqref="C27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11.00390625" style="2" customWidth="1"/>
    <col min="10" max="16384" width="9.140625" style="2" customWidth="1"/>
  </cols>
  <sheetData>
    <row r="1" ht="12.75">
      <c r="I1" s="3" t="s">
        <v>0</v>
      </c>
    </row>
    <row r="2" spans="1:9" ht="12.75" customHeight="1">
      <c r="A2" s="129" t="s">
        <v>1</v>
      </c>
      <c r="B2" s="129" t="s">
        <v>2</v>
      </c>
      <c r="C2" s="129" t="s">
        <v>3</v>
      </c>
      <c r="D2" s="128" t="s">
        <v>4</v>
      </c>
      <c r="E2" s="129" t="s">
        <v>5</v>
      </c>
      <c r="F2" s="128" t="s">
        <v>6</v>
      </c>
      <c r="G2" s="128" t="s">
        <v>7</v>
      </c>
      <c r="H2" s="128"/>
      <c r="I2" s="120"/>
    </row>
    <row r="3" spans="1:9" ht="94.5" customHeight="1">
      <c r="A3" s="130"/>
      <c r="B3" s="131"/>
      <c r="C3" s="130"/>
      <c r="D3" s="128"/>
      <c r="E3" s="132"/>
      <c r="F3" s="128"/>
      <c r="G3" s="4" t="s">
        <v>8</v>
      </c>
      <c r="H3" s="5" t="s">
        <v>9</v>
      </c>
      <c r="I3" s="5" t="s">
        <v>131</v>
      </c>
    </row>
    <row r="4" spans="1:9" ht="13.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</row>
    <row r="5" spans="1:9" ht="13.5" thickTop="1">
      <c r="A5" s="8"/>
      <c r="B5" s="8"/>
      <c r="C5" s="9" t="s">
        <v>11</v>
      </c>
      <c r="D5" s="10">
        <f aca="true" t="shared" si="0" ref="D5:I5">D6+D37+D39+D42+D49+D78+D103+D115+D47</f>
        <v>37323999.561735496</v>
      </c>
      <c r="E5" s="10">
        <f t="shared" si="0"/>
        <v>-65097</v>
      </c>
      <c r="F5" s="10">
        <f t="shared" si="0"/>
        <v>37258902.561735496</v>
      </c>
      <c r="G5" s="10">
        <f t="shared" si="0"/>
        <v>37305001</v>
      </c>
      <c r="H5" s="10">
        <f t="shared" si="0"/>
        <v>0</v>
      </c>
      <c r="I5" s="10">
        <f t="shared" si="0"/>
        <v>13902</v>
      </c>
    </row>
    <row r="6" spans="1:9" ht="26.25">
      <c r="A6" s="11"/>
      <c r="B6" s="11"/>
      <c r="C6" s="12" t="s">
        <v>12</v>
      </c>
      <c r="D6" s="13">
        <f aca="true" t="shared" si="1" ref="D6:I6">D7+D19+D25+D28</f>
        <v>31365999.5617355</v>
      </c>
      <c r="E6" s="13">
        <f t="shared" si="1"/>
        <v>-1308999</v>
      </c>
      <c r="F6" s="13">
        <f t="shared" si="1"/>
        <v>30057000.5617355</v>
      </c>
      <c r="G6" s="13">
        <f t="shared" si="1"/>
        <v>30117001</v>
      </c>
      <c r="H6" s="13">
        <f t="shared" si="1"/>
        <v>0</v>
      </c>
      <c r="I6" s="13">
        <f t="shared" si="1"/>
        <v>0</v>
      </c>
    </row>
    <row r="7" spans="1:9" ht="12.75">
      <c r="A7" s="14"/>
      <c r="B7" s="14"/>
      <c r="C7" s="15" t="s">
        <v>13</v>
      </c>
      <c r="D7" s="16">
        <f aca="true" t="shared" si="2" ref="D7:I7">SUM(D8:D18)</f>
        <v>5942000</v>
      </c>
      <c r="E7" s="16">
        <f t="shared" si="2"/>
        <v>264000</v>
      </c>
      <c r="F7" s="16">
        <f t="shared" si="2"/>
        <v>6206000</v>
      </c>
      <c r="G7" s="16">
        <f t="shared" si="2"/>
        <v>6206000</v>
      </c>
      <c r="H7" s="16">
        <f t="shared" si="2"/>
        <v>0</v>
      </c>
      <c r="I7" s="16">
        <f t="shared" si="2"/>
        <v>0</v>
      </c>
    </row>
    <row r="8" spans="1:9" s="22" customFormat="1" ht="12.7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</row>
    <row r="9" spans="1:9" ht="12.7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3" ref="F9:F27">D9+E9</f>
        <v>343000</v>
      </c>
      <c r="G9" s="25">
        <v>343000</v>
      </c>
      <c r="H9" s="26"/>
      <c r="I9" s="26"/>
    </row>
    <row r="10" spans="1:9" ht="26.25">
      <c r="A10" s="17">
        <v>3</v>
      </c>
      <c r="B10" s="27" t="s">
        <v>14</v>
      </c>
      <c r="C10" s="28" t="s">
        <v>18</v>
      </c>
      <c r="D10" s="20">
        <v>30000</v>
      </c>
      <c r="E10" s="20">
        <v>4000</v>
      </c>
      <c r="F10" s="20">
        <f t="shared" si="3"/>
        <v>34000</v>
      </c>
      <c r="G10" s="20">
        <v>34000</v>
      </c>
      <c r="H10" s="29"/>
      <c r="I10" s="29"/>
    </row>
    <row r="11" spans="1:9" ht="225" customHeight="1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3"/>
        <v>2000000</v>
      </c>
      <c r="G11" s="25">
        <v>2000000</v>
      </c>
      <c r="H11" s="32"/>
      <c r="I11" s="32"/>
    </row>
    <row r="12" spans="1:9" ht="26.25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3"/>
        <v>16000</v>
      </c>
      <c r="G12" s="25">
        <v>16000</v>
      </c>
      <c r="H12" s="32"/>
      <c r="I12" s="32"/>
    </row>
    <row r="13" spans="1:9" ht="12.7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3"/>
        <v>100000</v>
      </c>
      <c r="G13" s="25">
        <v>100000</v>
      </c>
      <c r="H13" s="32"/>
      <c r="I13" s="32"/>
    </row>
    <row r="14" spans="1:9" ht="12.7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3"/>
        <v>221000</v>
      </c>
      <c r="G14" s="25">
        <v>221000</v>
      </c>
      <c r="H14" s="32"/>
      <c r="I14" s="32"/>
    </row>
    <row r="15" spans="1:9" ht="12.75">
      <c r="A15" s="14">
        <v>8</v>
      </c>
      <c r="B15" s="30" t="s">
        <v>16</v>
      </c>
      <c r="C15" s="17" t="s">
        <v>23</v>
      </c>
      <c r="D15" s="20">
        <v>284000</v>
      </c>
      <c r="E15" s="20"/>
      <c r="F15" s="20">
        <f t="shared" si="3"/>
        <v>284000</v>
      </c>
      <c r="G15" s="25">
        <v>284000</v>
      </c>
      <c r="H15" s="32"/>
      <c r="I15" s="32"/>
    </row>
    <row r="16" spans="1:9" ht="12.75">
      <c r="A16" s="17">
        <v>9</v>
      </c>
      <c r="B16" s="30">
        <v>51</v>
      </c>
      <c r="C16" s="17" t="s">
        <v>24</v>
      </c>
      <c r="D16" s="20">
        <v>0</v>
      </c>
      <c r="E16" s="20"/>
      <c r="F16" s="20">
        <f>D16+E16</f>
        <v>0</v>
      </c>
      <c r="G16" s="33">
        <f>984000+1534000-100000-116000-284000-221000-80000-1717000</f>
        <v>0</v>
      </c>
      <c r="H16" s="32"/>
      <c r="I16" s="32"/>
    </row>
    <row r="17" spans="1:9" ht="26.25">
      <c r="A17" s="14">
        <v>10</v>
      </c>
      <c r="B17" s="30">
        <v>51</v>
      </c>
      <c r="C17" s="17" t="s">
        <v>25</v>
      </c>
      <c r="D17" s="20">
        <v>818000</v>
      </c>
      <c r="E17" s="20"/>
      <c r="F17" s="20">
        <f t="shared" si="3"/>
        <v>818000</v>
      </c>
      <c r="G17" s="33">
        <v>818000</v>
      </c>
      <c r="H17" s="32"/>
      <c r="I17" s="32"/>
    </row>
    <row r="18" spans="1:9" ht="12.75">
      <c r="A18" s="17">
        <v>11</v>
      </c>
      <c r="B18" s="30">
        <v>51</v>
      </c>
      <c r="C18" s="17" t="s">
        <v>143</v>
      </c>
      <c r="D18" s="20"/>
      <c r="E18" s="20">
        <v>260000</v>
      </c>
      <c r="F18" s="20">
        <f t="shared" si="3"/>
        <v>260000</v>
      </c>
      <c r="G18" s="33">
        <v>260000</v>
      </c>
      <c r="H18" s="32"/>
      <c r="I18" s="32"/>
    </row>
    <row r="19" spans="1:9" ht="12.75">
      <c r="A19" s="34"/>
      <c r="B19" s="35"/>
      <c r="C19" s="36" t="s">
        <v>26</v>
      </c>
      <c r="D19" s="16">
        <f>SUM(D20:D24)</f>
        <v>3206000</v>
      </c>
      <c r="E19" s="16">
        <f>SUM(E20:E24)</f>
        <v>-1558000</v>
      </c>
      <c r="F19" s="16">
        <f>SUM(F20:F24)</f>
        <v>1648000</v>
      </c>
      <c r="G19" s="16">
        <f>SUM(G20:G24)</f>
        <v>1708000</v>
      </c>
      <c r="H19" s="16">
        <f>SUM(H20:H23)</f>
        <v>0</v>
      </c>
      <c r="I19" s="16">
        <f>SUM(I20:I23)</f>
        <v>0</v>
      </c>
    </row>
    <row r="20" spans="1:9" ht="52.5">
      <c r="A20" s="37">
        <v>1</v>
      </c>
      <c r="B20" s="38" t="s">
        <v>27</v>
      </c>
      <c r="C20" s="39" t="s">
        <v>28</v>
      </c>
      <c r="D20" s="40">
        <v>80000</v>
      </c>
      <c r="E20" s="40"/>
      <c r="F20" s="20">
        <f t="shared" si="3"/>
        <v>80000</v>
      </c>
      <c r="G20" s="40">
        <f>80000</f>
        <v>80000</v>
      </c>
      <c r="H20" s="29"/>
      <c r="I20" s="29"/>
    </row>
    <row r="21" spans="1:9" ht="52.5">
      <c r="A21" s="37">
        <v>2</v>
      </c>
      <c r="B21" s="38" t="s">
        <v>27</v>
      </c>
      <c r="C21" s="39" t="s">
        <v>29</v>
      </c>
      <c r="D21" s="40">
        <v>15000</v>
      </c>
      <c r="E21" s="40"/>
      <c r="F21" s="20">
        <f t="shared" si="3"/>
        <v>15000</v>
      </c>
      <c r="G21" s="40">
        <v>15000</v>
      </c>
      <c r="H21" s="29"/>
      <c r="I21" s="29"/>
    </row>
    <row r="22" spans="1:9" ht="52.5">
      <c r="A22" s="37">
        <v>3</v>
      </c>
      <c r="B22" s="38" t="s">
        <v>30</v>
      </c>
      <c r="C22" s="39" t="s">
        <v>31</v>
      </c>
      <c r="D22" s="40">
        <v>3000000</v>
      </c>
      <c r="E22" s="40">
        <f>-1498000-60000</f>
        <v>-1558000</v>
      </c>
      <c r="F22" s="20">
        <f t="shared" si="3"/>
        <v>1442000</v>
      </c>
      <c r="G22" s="40">
        <v>1502000</v>
      </c>
      <c r="H22" s="29"/>
      <c r="I22" s="29"/>
    </row>
    <row r="23" spans="1:9" ht="48.75" customHeight="1">
      <c r="A23" s="37">
        <v>4</v>
      </c>
      <c r="B23" s="38" t="s">
        <v>27</v>
      </c>
      <c r="C23" s="41" t="s">
        <v>32</v>
      </c>
      <c r="D23" s="40">
        <v>36000</v>
      </c>
      <c r="E23" s="40"/>
      <c r="F23" s="20">
        <f t="shared" si="3"/>
        <v>36000</v>
      </c>
      <c r="G23" s="42">
        <v>36000</v>
      </c>
      <c r="H23" s="29"/>
      <c r="I23" s="29"/>
    </row>
    <row r="24" spans="1:9" ht="52.5">
      <c r="A24" s="37">
        <v>5</v>
      </c>
      <c r="B24" s="38" t="s">
        <v>27</v>
      </c>
      <c r="C24" s="41" t="s">
        <v>33</v>
      </c>
      <c r="D24" s="40">
        <v>75000</v>
      </c>
      <c r="E24" s="40"/>
      <c r="F24" s="20">
        <f t="shared" si="3"/>
        <v>75000</v>
      </c>
      <c r="G24" s="42">
        <v>75000</v>
      </c>
      <c r="H24" s="29"/>
      <c r="I24" s="29"/>
    </row>
    <row r="25" spans="1:9" s="47" customFormat="1" ht="12.75">
      <c r="A25" s="43"/>
      <c r="B25" s="44"/>
      <c r="C25" s="45" t="s">
        <v>34</v>
      </c>
      <c r="D25" s="46">
        <f aca="true" t="shared" si="4" ref="D25:I25">SUM(D26:D27)</f>
        <v>160000</v>
      </c>
      <c r="E25" s="46">
        <f t="shared" si="4"/>
        <v>0</v>
      </c>
      <c r="F25" s="46">
        <f t="shared" si="4"/>
        <v>160000</v>
      </c>
      <c r="G25" s="46">
        <f t="shared" si="4"/>
        <v>160000</v>
      </c>
      <c r="H25" s="46">
        <f t="shared" si="4"/>
        <v>0</v>
      </c>
      <c r="I25" s="46">
        <f t="shared" si="4"/>
        <v>0</v>
      </c>
    </row>
    <row r="26" spans="1:9" ht="52.5">
      <c r="A26" s="37">
        <v>1</v>
      </c>
      <c r="B26" s="48" t="s">
        <v>35</v>
      </c>
      <c r="C26" s="41" t="s">
        <v>36</v>
      </c>
      <c r="D26" s="40">
        <v>144000</v>
      </c>
      <c r="E26" s="40"/>
      <c r="F26" s="20">
        <f t="shared" si="3"/>
        <v>144000</v>
      </c>
      <c r="G26" s="42">
        <v>144000</v>
      </c>
      <c r="H26" s="29"/>
      <c r="I26" s="29"/>
    </row>
    <row r="27" spans="1:9" ht="66">
      <c r="A27" s="37">
        <v>2</v>
      </c>
      <c r="B27" s="48" t="s">
        <v>35</v>
      </c>
      <c r="C27" s="49" t="s">
        <v>37</v>
      </c>
      <c r="D27" s="40">
        <v>16000</v>
      </c>
      <c r="E27" s="40"/>
      <c r="F27" s="20">
        <f t="shared" si="3"/>
        <v>16000</v>
      </c>
      <c r="G27" s="42">
        <v>16000</v>
      </c>
      <c r="H27" s="29"/>
      <c r="I27" s="29"/>
    </row>
    <row r="28" spans="1:9" ht="12.75">
      <c r="A28" s="50"/>
      <c r="B28" s="35"/>
      <c r="C28" s="36" t="s">
        <v>38</v>
      </c>
      <c r="D28" s="16">
        <f>D29+D33</f>
        <v>22057999.5617355</v>
      </c>
      <c r="E28" s="16">
        <f>E29+E33</f>
        <v>-14999</v>
      </c>
      <c r="F28" s="16">
        <f>F29+F33</f>
        <v>22043000.5617355</v>
      </c>
      <c r="G28" s="16">
        <f>G29+G33</f>
        <v>22043001</v>
      </c>
      <c r="H28" s="16">
        <f>H29+H33</f>
        <v>0</v>
      </c>
      <c r="I28" s="16"/>
    </row>
    <row r="29" spans="1:9" ht="12.75">
      <c r="A29" s="50"/>
      <c r="B29" s="35"/>
      <c r="C29" s="51" t="s">
        <v>39</v>
      </c>
      <c r="D29" s="52">
        <f>D30+D31+D32</f>
        <v>18912999.5617355</v>
      </c>
      <c r="E29" s="52">
        <f>E30+E31+E32</f>
        <v>-33999</v>
      </c>
      <c r="F29" s="52">
        <f>F30+F31+F32</f>
        <v>18879000.5617355</v>
      </c>
      <c r="G29" s="52">
        <f>G30+G31+G32</f>
        <v>18879001</v>
      </c>
      <c r="H29" s="52">
        <f>H30+H31</f>
        <v>0</v>
      </c>
      <c r="I29" s="52"/>
    </row>
    <row r="30" spans="1:9" s="22" customFormat="1" ht="12.75">
      <c r="A30" s="37">
        <v>1</v>
      </c>
      <c r="B30" s="53">
        <v>84</v>
      </c>
      <c r="C30" s="54" t="s">
        <v>40</v>
      </c>
      <c r="D30" s="55">
        <v>17012999.5617355</v>
      </c>
      <c r="E30" s="55">
        <v>-73999</v>
      </c>
      <c r="F30" s="20">
        <f>D30+E30</f>
        <v>16939000.5617355</v>
      </c>
      <c r="G30" s="55">
        <v>16939001</v>
      </c>
      <c r="H30" s="55"/>
      <c r="I30" s="55"/>
    </row>
    <row r="31" spans="1:9" s="22" customFormat="1" ht="26.25">
      <c r="A31" s="37">
        <v>2</v>
      </c>
      <c r="B31" s="53" t="s">
        <v>41</v>
      </c>
      <c r="C31" s="54" t="s">
        <v>42</v>
      </c>
      <c r="D31" s="55">
        <v>1900000</v>
      </c>
      <c r="E31" s="55"/>
      <c r="F31" s="20">
        <f>D31+E31</f>
        <v>1900000</v>
      </c>
      <c r="G31" s="55">
        <v>1900000</v>
      </c>
      <c r="H31" s="55"/>
      <c r="I31" s="55"/>
    </row>
    <row r="32" spans="1:9" s="22" customFormat="1" ht="26.25">
      <c r="A32" s="37">
        <v>3</v>
      </c>
      <c r="B32" s="53" t="s">
        <v>41</v>
      </c>
      <c r="C32" s="80" t="s">
        <v>124</v>
      </c>
      <c r="D32" s="55"/>
      <c r="E32" s="55">
        <v>40000</v>
      </c>
      <c r="F32" s="20">
        <f>D32+E32</f>
        <v>40000</v>
      </c>
      <c r="G32" s="55">
        <v>40000</v>
      </c>
      <c r="H32" s="55"/>
      <c r="I32" s="55"/>
    </row>
    <row r="33" spans="1:9" ht="12.75">
      <c r="A33" s="50"/>
      <c r="B33" s="35"/>
      <c r="C33" s="51" t="s">
        <v>43</v>
      </c>
      <c r="D33" s="16">
        <f>SUM(D34:D36)</f>
        <v>3145000</v>
      </c>
      <c r="E33" s="16">
        <f>SUM(E34:E36)</f>
        <v>19000</v>
      </c>
      <c r="F33" s="16">
        <f>SUM(F34:F36)</f>
        <v>3164000</v>
      </c>
      <c r="G33" s="16">
        <f>SUM(G34:G36)</f>
        <v>3164000</v>
      </c>
      <c r="H33" s="16">
        <f>SUM(H34:H35)</f>
        <v>0</v>
      </c>
      <c r="I33" s="16"/>
    </row>
    <row r="34" spans="1:9" ht="26.25">
      <c r="A34" s="50">
        <v>1</v>
      </c>
      <c r="B34" s="56" t="s">
        <v>41</v>
      </c>
      <c r="C34" s="28" t="s">
        <v>44</v>
      </c>
      <c r="D34" s="55">
        <v>145000</v>
      </c>
      <c r="E34" s="55"/>
      <c r="F34" s="20">
        <f>D34+E34</f>
        <v>145000</v>
      </c>
      <c r="G34" s="57">
        <v>145000</v>
      </c>
      <c r="H34" s="32"/>
      <c r="I34" s="32"/>
    </row>
    <row r="35" spans="1:9" ht="26.25">
      <c r="A35" s="50">
        <v>2</v>
      </c>
      <c r="B35" s="56" t="s">
        <v>45</v>
      </c>
      <c r="C35" s="28" t="s">
        <v>46</v>
      </c>
      <c r="D35" s="55">
        <v>3000000</v>
      </c>
      <c r="E35" s="55"/>
      <c r="F35" s="20">
        <f>D35+E35</f>
        <v>3000000</v>
      </c>
      <c r="G35" s="25">
        <v>3000000</v>
      </c>
      <c r="H35" s="32"/>
      <c r="I35" s="32"/>
    </row>
    <row r="36" spans="1:9" ht="26.25">
      <c r="A36" s="50">
        <v>3</v>
      </c>
      <c r="B36" s="56" t="s">
        <v>41</v>
      </c>
      <c r="C36" s="80" t="s">
        <v>123</v>
      </c>
      <c r="D36" s="55"/>
      <c r="E36" s="55">
        <v>19000</v>
      </c>
      <c r="F36" s="20">
        <f>D36+E36</f>
        <v>19000</v>
      </c>
      <c r="G36" s="25">
        <v>19000</v>
      </c>
      <c r="H36" s="32"/>
      <c r="I36" s="32"/>
    </row>
    <row r="37" spans="1:9" ht="26.25">
      <c r="A37" s="58"/>
      <c r="B37" s="59" t="s">
        <v>47</v>
      </c>
      <c r="C37" s="60" t="s">
        <v>48</v>
      </c>
      <c r="D37" s="61">
        <f aca="true" t="shared" si="5" ref="D37:I37">D38</f>
        <v>75000</v>
      </c>
      <c r="E37" s="61">
        <f t="shared" si="5"/>
        <v>0</v>
      </c>
      <c r="F37" s="61">
        <f t="shared" si="5"/>
        <v>75000</v>
      </c>
      <c r="G37" s="61">
        <f t="shared" si="5"/>
        <v>75000</v>
      </c>
      <c r="H37" s="61">
        <f t="shared" si="5"/>
        <v>0</v>
      </c>
      <c r="I37" s="61">
        <f t="shared" si="5"/>
        <v>0</v>
      </c>
    </row>
    <row r="38" spans="1:9" ht="12.75">
      <c r="A38" s="50">
        <v>1</v>
      </c>
      <c r="B38" s="62" t="s">
        <v>49</v>
      </c>
      <c r="C38" s="63" t="s">
        <v>50</v>
      </c>
      <c r="D38" s="33">
        <v>75000</v>
      </c>
      <c r="E38" s="33"/>
      <c r="F38" s="20">
        <f>D38+E38</f>
        <v>75000</v>
      </c>
      <c r="G38" s="33">
        <v>75000</v>
      </c>
      <c r="H38" s="33"/>
      <c r="I38" s="33"/>
    </row>
    <row r="39" spans="1:9" ht="26.25">
      <c r="A39" s="58"/>
      <c r="B39" s="64">
        <v>54</v>
      </c>
      <c r="C39" s="65" t="s">
        <v>51</v>
      </c>
      <c r="D39" s="61">
        <f>D40+D41</f>
        <v>10000</v>
      </c>
      <c r="E39" s="61">
        <f>E40+E41</f>
        <v>7000</v>
      </c>
      <c r="F39" s="61">
        <f>F40+F41</f>
        <v>17000</v>
      </c>
      <c r="G39" s="61">
        <f>G40+G41</f>
        <v>17000</v>
      </c>
      <c r="H39" s="61">
        <f>H40</f>
        <v>0</v>
      </c>
      <c r="I39" s="61">
        <f>I40</f>
        <v>0</v>
      </c>
    </row>
    <row r="40" spans="1:9" ht="12.75">
      <c r="A40" s="66" t="s">
        <v>52</v>
      </c>
      <c r="B40" s="67" t="s">
        <v>49</v>
      </c>
      <c r="C40" s="14" t="s">
        <v>53</v>
      </c>
      <c r="D40" s="33">
        <v>10000</v>
      </c>
      <c r="E40" s="33"/>
      <c r="F40" s="20">
        <f>D40+E40</f>
        <v>10000</v>
      </c>
      <c r="G40" s="33">
        <v>10000</v>
      </c>
      <c r="H40" s="33"/>
      <c r="I40" s="33"/>
    </row>
    <row r="41" spans="1:9" ht="12.75">
      <c r="A41" s="66" t="s">
        <v>104</v>
      </c>
      <c r="B41" s="67" t="s">
        <v>49</v>
      </c>
      <c r="C41" s="14" t="s">
        <v>125</v>
      </c>
      <c r="D41" s="33"/>
      <c r="E41" s="33">
        <v>7000</v>
      </c>
      <c r="F41" s="20">
        <f>D41+E41</f>
        <v>7000</v>
      </c>
      <c r="G41" s="33">
        <v>7000</v>
      </c>
      <c r="H41" s="33"/>
      <c r="I41" s="33"/>
    </row>
    <row r="42" spans="1:9" ht="12.75">
      <c r="A42" s="68"/>
      <c r="B42" s="69" t="s">
        <v>47</v>
      </c>
      <c r="C42" s="12" t="s">
        <v>54</v>
      </c>
      <c r="D42" s="61">
        <f aca="true" t="shared" si="6" ref="D42:I42">SUM(D43:D46)</f>
        <v>104000</v>
      </c>
      <c r="E42" s="61">
        <f t="shared" si="6"/>
        <v>0</v>
      </c>
      <c r="F42" s="61">
        <f t="shared" si="6"/>
        <v>104000</v>
      </c>
      <c r="G42" s="61">
        <f t="shared" si="6"/>
        <v>104000</v>
      </c>
      <c r="H42" s="61">
        <f t="shared" si="6"/>
        <v>0</v>
      </c>
      <c r="I42" s="61">
        <f t="shared" si="6"/>
        <v>0</v>
      </c>
    </row>
    <row r="43" spans="1:9" s="70" customFormat="1" ht="12.75">
      <c r="A43" s="50">
        <v>1</v>
      </c>
      <c r="B43" s="62" t="s">
        <v>49</v>
      </c>
      <c r="C43" s="14" t="s">
        <v>55</v>
      </c>
      <c r="D43" s="33">
        <v>41000</v>
      </c>
      <c r="E43" s="33"/>
      <c r="F43" s="20">
        <f>D43+E43</f>
        <v>41000</v>
      </c>
      <c r="G43" s="33">
        <v>41000</v>
      </c>
      <c r="H43" s="33"/>
      <c r="I43" s="33"/>
    </row>
    <row r="44" spans="1:9" s="70" customFormat="1" ht="12.75">
      <c r="A44" s="50">
        <v>2</v>
      </c>
      <c r="B44" s="62" t="s">
        <v>49</v>
      </c>
      <c r="C44" s="14" t="s">
        <v>56</v>
      </c>
      <c r="D44" s="33">
        <v>34000</v>
      </c>
      <c r="E44" s="33"/>
      <c r="F44" s="20">
        <f>D44+E44</f>
        <v>34000</v>
      </c>
      <c r="G44" s="33">
        <v>34000</v>
      </c>
      <c r="H44" s="33"/>
      <c r="I44" s="33"/>
    </row>
    <row r="45" spans="1:9" s="70" customFormat="1" ht="12.75">
      <c r="A45" s="50">
        <v>3</v>
      </c>
      <c r="B45" s="62" t="s">
        <v>49</v>
      </c>
      <c r="C45" s="14" t="s">
        <v>57</v>
      </c>
      <c r="D45" s="33">
        <v>12000</v>
      </c>
      <c r="E45" s="33"/>
      <c r="F45" s="20">
        <f>D45+E45</f>
        <v>12000</v>
      </c>
      <c r="G45" s="33">
        <v>12000</v>
      </c>
      <c r="H45" s="33"/>
      <c r="I45" s="33"/>
    </row>
    <row r="46" spans="1:9" s="70" customFormat="1" ht="12.75">
      <c r="A46" s="50">
        <v>4</v>
      </c>
      <c r="B46" s="62" t="s">
        <v>49</v>
      </c>
      <c r="C46" s="14" t="s">
        <v>58</v>
      </c>
      <c r="D46" s="33">
        <v>17000</v>
      </c>
      <c r="E46" s="33"/>
      <c r="F46" s="20">
        <f>D46+E46</f>
        <v>17000</v>
      </c>
      <c r="G46" s="33">
        <v>17000</v>
      </c>
      <c r="H46" s="33"/>
      <c r="I46" s="33"/>
    </row>
    <row r="47" spans="1:9" s="70" customFormat="1" ht="26.25">
      <c r="A47" s="121"/>
      <c r="B47" s="124">
        <v>65</v>
      </c>
      <c r="C47" s="122" t="s">
        <v>126</v>
      </c>
      <c r="D47" s="123">
        <f aca="true" t="shared" si="7" ref="D47:I47">D48</f>
        <v>0</v>
      </c>
      <c r="E47" s="123">
        <f t="shared" si="7"/>
        <v>164000</v>
      </c>
      <c r="F47" s="123">
        <f t="shared" si="7"/>
        <v>164000</v>
      </c>
      <c r="G47" s="123">
        <f t="shared" si="7"/>
        <v>164000</v>
      </c>
      <c r="H47" s="123">
        <f t="shared" si="7"/>
        <v>0</v>
      </c>
      <c r="I47" s="123">
        <f t="shared" si="7"/>
        <v>0</v>
      </c>
    </row>
    <row r="48" spans="1:9" s="70" customFormat="1" ht="26.25">
      <c r="A48" s="50">
        <v>1</v>
      </c>
      <c r="B48" s="62" t="s">
        <v>127</v>
      </c>
      <c r="C48" s="80" t="s">
        <v>128</v>
      </c>
      <c r="D48" s="33"/>
      <c r="E48" s="33">
        <v>164000</v>
      </c>
      <c r="F48" s="20">
        <f>E48+D48</f>
        <v>164000</v>
      </c>
      <c r="G48" s="33">
        <v>164000</v>
      </c>
      <c r="H48" s="33"/>
      <c r="I48" s="33"/>
    </row>
    <row r="49" spans="1:9" ht="12.75">
      <c r="A49" s="71"/>
      <c r="B49" s="72"/>
      <c r="C49" s="73" t="s">
        <v>59</v>
      </c>
      <c r="D49" s="61">
        <f aca="true" t="shared" si="8" ref="D49:I49">D50+D74</f>
        <v>2505000</v>
      </c>
      <c r="E49" s="61">
        <f t="shared" si="8"/>
        <v>8902</v>
      </c>
      <c r="F49" s="61">
        <f t="shared" si="8"/>
        <v>2513902</v>
      </c>
      <c r="G49" s="61">
        <f t="shared" si="8"/>
        <v>2500000</v>
      </c>
      <c r="H49" s="61">
        <f t="shared" si="8"/>
        <v>0</v>
      </c>
      <c r="I49" s="61">
        <f t="shared" si="8"/>
        <v>13902</v>
      </c>
    </row>
    <row r="50" spans="1:9" ht="26.25">
      <c r="A50" s="74"/>
      <c r="B50" s="75">
        <v>66</v>
      </c>
      <c r="C50" s="76" t="s">
        <v>60</v>
      </c>
      <c r="D50" s="77">
        <f aca="true" t="shared" si="9" ref="D50:I50">SUM(D51:D73)</f>
        <v>1875000</v>
      </c>
      <c r="E50" s="77">
        <f t="shared" si="9"/>
        <v>8902</v>
      </c>
      <c r="F50" s="77">
        <f t="shared" si="9"/>
        <v>1883902</v>
      </c>
      <c r="G50" s="77">
        <f t="shared" si="9"/>
        <v>1875000</v>
      </c>
      <c r="H50" s="77">
        <f t="shared" si="9"/>
        <v>0</v>
      </c>
      <c r="I50" s="77">
        <f t="shared" si="9"/>
        <v>8902</v>
      </c>
    </row>
    <row r="51" spans="1:9" s="22" customFormat="1" ht="12.75">
      <c r="A51" s="78">
        <v>1</v>
      </c>
      <c r="B51" s="79" t="s">
        <v>27</v>
      </c>
      <c r="C51" s="80" t="s">
        <v>61</v>
      </c>
      <c r="D51" s="81">
        <v>175000</v>
      </c>
      <c r="E51" s="81"/>
      <c r="F51" s="20">
        <f aca="true" t="shared" si="10" ref="F51:F73">D51+E51</f>
        <v>175000</v>
      </c>
      <c r="G51" s="82">
        <v>175000</v>
      </c>
      <c r="H51" s="26">
        <f>3500000-3500000</f>
        <v>0</v>
      </c>
      <c r="I51" s="26">
        <f>3500000-3500000</f>
        <v>0</v>
      </c>
    </row>
    <row r="52" spans="1:9" ht="12.75">
      <c r="A52" s="78">
        <v>2</v>
      </c>
      <c r="B52" s="79" t="s">
        <v>27</v>
      </c>
      <c r="C52" s="83" t="s">
        <v>62</v>
      </c>
      <c r="D52" s="81">
        <v>61650</v>
      </c>
      <c r="E52" s="81"/>
      <c r="F52" s="20">
        <f t="shared" si="10"/>
        <v>61650</v>
      </c>
      <c r="G52" s="82">
        <v>61650</v>
      </c>
      <c r="H52" s="26"/>
      <c r="I52" s="26"/>
    </row>
    <row r="53" spans="1:9" s="70" customFormat="1" ht="12.75">
      <c r="A53" s="78">
        <v>3</v>
      </c>
      <c r="B53" s="79" t="s">
        <v>27</v>
      </c>
      <c r="C53" s="83" t="s">
        <v>63</v>
      </c>
      <c r="D53" s="81">
        <v>41000</v>
      </c>
      <c r="E53" s="81"/>
      <c r="F53" s="20">
        <f t="shared" si="10"/>
        <v>41000</v>
      </c>
      <c r="G53" s="82">
        <v>41000</v>
      </c>
      <c r="H53" s="26"/>
      <c r="I53" s="26"/>
    </row>
    <row r="54" spans="1:9" s="70" customFormat="1" ht="12.75">
      <c r="A54" s="78">
        <v>4</v>
      </c>
      <c r="B54" s="79" t="s">
        <v>27</v>
      </c>
      <c r="C54" s="83" t="s">
        <v>64</v>
      </c>
      <c r="D54" s="81">
        <v>60750</v>
      </c>
      <c r="E54" s="81"/>
      <c r="F54" s="20">
        <f t="shared" si="10"/>
        <v>60750</v>
      </c>
      <c r="G54" s="84">
        <v>60750</v>
      </c>
      <c r="H54" s="26"/>
      <c r="I54" s="26"/>
    </row>
    <row r="55" spans="1:9" s="70" customFormat="1" ht="12.75">
      <c r="A55" s="78">
        <v>5</v>
      </c>
      <c r="B55" s="79" t="s">
        <v>27</v>
      </c>
      <c r="C55" s="83" t="s">
        <v>65</v>
      </c>
      <c r="D55" s="81">
        <v>45000</v>
      </c>
      <c r="E55" s="81"/>
      <c r="F55" s="20">
        <f t="shared" si="10"/>
        <v>45000</v>
      </c>
      <c r="G55" s="84">
        <v>45000</v>
      </c>
      <c r="H55" s="26"/>
      <c r="I55" s="26"/>
    </row>
    <row r="56" spans="1:9" s="70" customFormat="1" ht="12.75">
      <c r="A56" s="78">
        <v>6</v>
      </c>
      <c r="B56" s="79" t="s">
        <v>27</v>
      </c>
      <c r="C56" s="83" t="s">
        <v>66</v>
      </c>
      <c r="D56" s="81">
        <v>20000</v>
      </c>
      <c r="E56" s="81"/>
      <c r="F56" s="20">
        <f t="shared" si="10"/>
        <v>20000</v>
      </c>
      <c r="G56" s="84">
        <v>20000</v>
      </c>
      <c r="H56" s="26"/>
      <c r="I56" s="26"/>
    </row>
    <row r="57" spans="1:9" s="70" customFormat="1" ht="12.75">
      <c r="A57" s="78">
        <v>7</v>
      </c>
      <c r="B57" s="79" t="s">
        <v>27</v>
      </c>
      <c r="C57" s="83" t="s">
        <v>67</v>
      </c>
      <c r="D57" s="81">
        <v>20000</v>
      </c>
      <c r="E57" s="81"/>
      <c r="F57" s="20">
        <f t="shared" si="10"/>
        <v>20000</v>
      </c>
      <c r="G57" s="84">
        <v>20000</v>
      </c>
      <c r="H57" s="26"/>
      <c r="I57" s="26"/>
    </row>
    <row r="58" spans="1:9" s="70" customFormat="1" ht="12.75">
      <c r="A58" s="78">
        <v>8</v>
      </c>
      <c r="B58" s="79" t="s">
        <v>27</v>
      </c>
      <c r="C58" s="83" t="s">
        <v>68</v>
      </c>
      <c r="D58" s="81">
        <v>7000</v>
      </c>
      <c r="E58" s="81"/>
      <c r="F58" s="20">
        <f t="shared" si="10"/>
        <v>7000</v>
      </c>
      <c r="G58" s="82">
        <v>7000</v>
      </c>
      <c r="H58" s="26"/>
      <c r="I58" s="26"/>
    </row>
    <row r="59" spans="1:9" s="70" customFormat="1" ht="12.75">
      <c r="A59" s="78">
        <v>9</v>
      </c>
      <c r="B59" s="79" t="s">
        <v>27</v>
      </c>
      <c r="C59" s="83" t="s">
        <v>69</v>
      </c>
      <c r="D59" s="81">
        <v>45000</v>
      </c>
      <c r="E59" s="81"/>
      <c r="F59" s="20">
        <f t="shared" si="10"/>
        <v>45000</v>
      </c>
      <c r="G59" s="82">
        <v>45000</v>
      </c>
      <c r="H59" s="26"/>
      <c r="I59" s="26"/>
    </row>
    <row r="60" spans="1:9" s="70" customFormat="1" ht="32.25" customHeight="1">
      <c r="A60" s="78">
        <v>10</v>
      </c>
      <c r="B60" s="79" t="s">
        <v>27</v>
      </c>
      <c r="C60" s="85" t="s">
        <v>70</v>
      </c>
      <c r="D60" s="81">
        <v>20000</v>
      </c>
      <c r="E60" s="81">
        <v>30924</v>
      </c>
      <c r="F60" s="20">
        <f t="shared" si="10"/>
        <v>50924</v>
      </c>
      <c r="G60" s="82">
        <v>50924</v>
      </c>
      <c r="H60" s="26"/>
      <c r="I60" s="26"/>
    </row>
    <row r="61" spans="1:9" s="70" customFormat="1" ht="39">
      <c r="A61" s="78">
        <v>11</v>
      </c>
      <c r="B61" s="79" t="s">
        <v>27</v>
      </c>
      <c r="C61" s="85" t="s">
        <v>71</v>
      </c>
      <c r="D61" s="81">
        <v>0</v>
      </c>
      <c r="E61" s="81"/>
      <c r="F61" s="20">
        <f t="shared" si="10"/>
        <v>0</v>
      </c>
      <c r="G61" s="82">
        <f>223150-223150</f>
        <v>0</v>
      </c>
      <c r="H61" s="26">
        <f>4239850-4239850</f>
        <v>0</v>
      </c>
      <c r="I61" s="26">
        <f>4239850-4239850</f>
        <v>0</v>
      </c>
    </row>
    <row r="62" spans="1:9" s="70" customFormat="1" ht="39">
      <c r="A62" s="78">
        <v>12</v>
      </c>
      <c r="B62" s="79" t="s">
        <v>27</v>
      </c>
      <c r="C62" s="86" t="s">
        <v>72</v>
      </c>
      <c r="D62" s="81">
        <v>16600</v>
      </c>
      <c r="E62" s="81">
        <v>-6600</v>
      </c>
      <c r="F62" s="20">
        <f t="shared" si="10"/>
        <v>10000</v>
      </c>
      <c r="G62" s="82">
        <v>10000</v>
      </c>
      <c r="H62" s="26">
        <f>1500000-1500000</f>
        <v>0</v>
      </c>
      <c r="I62" s="26">
        <f>1500000-1500000</f>
        <v>0</v>
      </c>
    </row>
    <row r="63" spans="1:9" s="70" customFormat="1" ht="26.25">
      <c r="A63" s="78">
        <v>13</v>
      </c>
      <c r="B63" s="79" t="s">
        <v>27</v>
      </c>
      <c r="C63" s="85" t="s">
        <v>73</v>
      </c>
      <c r="D63" s="81">
        <v>362000</v>
      </c>
      <c r="E63" s="81">
        <v>-5410</v>
      </c>
      <c r="F63" s="20">
        <f t="shared" si="10"/>
        <v>356590</v>
      </c>
      <c r="G63" s="82">
        <v>356590</v>
      </c>
      <c r="H63" s="26"/>
      <c r="I63" s="26"/>
    </row>
    <row r="64" spans="1:9" s="70" customFormat="1" ht="26.25">
      <c r="A64" s="78">
        <v>14</v>
      </c>
      <c r="B64" s="79" t="s">
        <v>27</v>
      </c>
      <c r="C64" s="86" t="s">
        <v>74</v>
      </c>
      <c r="D64" s="81">
        <v>0</v>
      </c>
      <c r="E64" s="81"/>
      <c r="F64" s="20">
        <f t="shared" si="10"/>
        <v>0</v>
      </c>
      <c r="G64" s="84">
        <f>30000-30000</f>
        <v>0</v>
      </c>
      <c r="H64" s="26">
        <f>570000-570000</f>
        <v>0</v>
      </c>
      <c r="I64" s="26">
        <f>570000-570000</f>
        <v>0</v>
      </c>
    </row>
    <row r="65" spans="1:9" s="70" customFormat="1" ht="52.5">
      <c r="A65" s="78">
        <v>15</v>
      </c>
      <c r="B65" s="79" t="s">
        <v>27</v>
      </c>
      <c r="C65" s="85" t="s">
        <v>75</v>
      </c>
      <c r="D65" s="81">
        <v>371000</v>
      </c>
      <c r="E65" s="81">
        <v>-12754</v>
      </c>
      <c r="F65" s="20">
        <f t="shared" si="10"/>
        <v>358246</v>
      </c>
      <c r="G65" s="82">
        <v>358246</v>
      </c>
      <c r="H65" s="26"/>
      <c r="I65" s="26"/>
    </row>
    <row r="66" spans="1:9" s="70" customFormat="1" ht="39">
      <c r="A66" s="78">
        <v>16</v>
      </c>
      <c r="B66" s="79" t="s">
        <v>27</v>
      </c>
      <c r="C66" s="85" t="s">
        <v>76</v>
      </c>
      <c r="D66" s="81">
        <v>315000</v>
      </c>
      <c r="E66" s="81">
        <v>-6160</v>
      </c>
      <c r="F66" s="20">
        <f t="shared" si="10"/>
        <v>308840</v>
      </c>
      <c r="G66" s="82">
        <v>308840</v>
      </c>
      <c r="H66" s="26"/>
      <c r="I66" s="26"/>
    </row>
    <row r="67" spans="1:9" s="70" customFormat="1" ht="26.25">
      <c r="A67" s="78">
        <v>17</v>
      </c>
      <c r="B67" s="79" t="s">
        <v>27</v>
      </c>
      <c r="C67" s="85" t="s">
        <v>77</v>
      </c>
      <c r="D67" s="81">
        <v>210000</v>
      </c>
      <c r="E67" s="81"/>
      <c r="F67" s="20">
        <f t="shared" si="10"/>
        <v>210000</v>
      </c>
      <c r="G67" s="81">
        <v>210000</v>
      </c>
      <c r="H67" s="26"/>
      <c r="I67" s="26"/>
    </row>
    <row r="68" spans="1:9" s="70" customFormat="1" ht="39">
      <c r="A68" s="78">
        <v>18</v>
      </c>
      <c r="B68" s="79" t="s">
        <v>27</v>
      </c>
      <c r="C68" s="85" t="s">
        <v>78</v>
      </c>
      <c r="D68" s="81">
        <v>20000</v>
      </c>
      <c r="E68" s="81"/>
      <c r="F68" s="20">
        <f t="shared" si="10"/>
        <v>20000</v>
      </c>
      <c r="G68" s="82">
        <v>20000</v>
      </c>
      <c r="H68" s="26"/>
      <c r="I68" s="26"/>
    </row>
    <row r="69" spans="1:9" s="70" customFormat="1" ht="26.25">
      <c r="A69" s="78">
        <v>19</v>
      </c>
      <c r="B69" s="79" t="s">
        <v>27</v>
      </c>
      <c r="C69" s="85" t="s">
        <v>79</v>
      </c>
      <c r="D69" s="81">
        <v>13000</v>
      </c>
      <c r="E69" s="81"/>
      <c r="F69" s="20">
        <f t="shared" si="10"/>
        <v>13000</v>
      </c>
      <c r="G69" s="82">
        <v>13000</v>
      </c>
      <c r="H69" s="26"/>
      <c r="I69" s="26"/>
    </row>
    <row r="70" spans="1:9" s="70" customFormat="1" ht="39">
      <c r="A70" s="78">
        <v>20</v>
      </c>
      <c r="B70" s="79" t="s">
        <v>27</v>
      </c>
      <c r="C70" s="85" t="s">
        <v>80</v>
      </c>
      <c r="D70" s="81">
        <v>65000</v>
      </c>
      <c r="E70" s="81"/>
      <c r="F70" s="20">
        <f t="shared" si="10"/>
        <v>65000</v>
      </c>
      <c r="G70" s="82">
        <v>65000</v>
      </c>
      <c r="H70" s="26"/>
      <c r="I70" s="26"/>
    </row>
    <row r="71" spans="1:9" s="70" customFormat="1" ht="26.25">
      <c r="A71" s="78">
        <v>21</v>
      </c>
      <c r="B71" s="79" t="s">
        <v>27</v>
      </c>
      <c r="C71" s="85" t="s">
        <v>81</v>
      </c>
      <c r="D71" s="81">
        <v>7000</v>
      </c>
      <c r="E71" s="81"/>
      <c r="F71" s="20">
        <f t="shared" si="10"/>
        <v>7000</v>
      </c>
      <c r="G71" s="82">
        <v>7000</v>
      </c>
      <c r="H71" s="26"/>
      <c r="I71" s="26"/>
    </row>
    <row r="72" spans="1:9" s="70" customFormat="1" ht="12.75">
      <c r="A72" s="78">
        <v>22</v>
      </c>
      <c r="B72" s="79" t="s">
        <v>27</v>
      </c>
      <c r="C72" s="80" t="s">
        <v>129</v>
      </c>
      <c r="D72" s="81"/>
      <c r="E72" s="81">
        <v>2667</v>
      </c>
      <c r="F72" s="20">
        <f t="shared" si="10"/>
        <v>2667</v>
      </c>
      <c r="G72" s="82"/>
      <c r="H72" s="26"/>
      <c r="I72" s="81">
        <v>2667</v>
      </c>
    </row>
    <row r="73" spans="1:9" s="70" customFormat="1" ht="12.75">
      <c r="A73" s="78">
        <v>23</v>
      </c>
      <c r="B73" s="79" t="s">
        <v>27</v>
      </c>
      <c r="C73" s="80" t="s">
        <v>130</v>
      </c>
      <c r="D73" s="81"/>
      <c r="E73" s="81">
        <v>6235</v>
      </c>
      <c r="F73" s="20">
        <f t="shared" si="10"/>
        <v>6235</v>
      </c>
      <c r="G73" s="82"/>
      <c r="H73" s="26"/>
      <c r="I73" s="81">
        <v>6235</v>
      </c>
    </row>
    <row r="74" spans="1:9" ht="26.25">
      <c r="A74" s="74"/>
      <c r="B74" s="75">
        <v>66</v>
      </c>
      <c r="C74" s="87" t="s">
        <v>82</v>
      </c>
      <c r="D74" s="77">
        <f>SUM(D75:D77)</f>
        <v>630000</v>
      </c>
      <c r="E74" s="77">
        <f>SUM(E75:E77)</f>
        <v>0</v>
      </c>
      <c r="F74" s="77">
        <f>SUM(F75:F77)</f>
        <v>630000</v>
      </c>
      <c r="G74" s="77">
        <f>G76+G75+G77</f>
        <v>625000</v>
      </c>
      <c r="H74" s="77">
        <f>SUM(H75:H77)</f>
        <v>0</v>
      </c>
      <c r="I74" s="77">
        <f>SUM(I75:I77)</f>
        <v>5000</v>
      </c>
    </row>
    <row r="75" spans="1:9" s="22" customFormat="1" ht="12.75">
      <c r="A75" s="37">
        <v>1</v>
      </c>
      <c r="B75" s="27" t="s">
        <v>27</v>
      </c>
      <c r="C75" s="88" t="s">
        <v>83</v>
      </c>
      <c r="D75" s="89">
        <v>289000</v>
      </c>
      <c r="E75" s="89"/>
      <c r="F75" s="20">
        <f>D75+E75</f>
        <v>289000</v>
      </c>
      <c r="G75" s="89">
        <v>284000</v>
      </c>
      <c r="H75" s="90"/>
      <c r="I75" s="90">
        <v>5000</v>
      </c>
    </row>
    <row r="76" spans="1:9" ht="12.75">
      <c r="A76" s="37">
        <v>2</v>
      </c>
      <c r="B76" s="27" t="s">
        <v>27</v>
      </c>
      <c r="C76" s="91" t="s">
        <v>84</v>
      </c>
      <c r="D76" s="89">
        <v>191000</v>
      </c>
      <c r="E76" s="89"/>
      <c r="F76" s="20">
        <f>D76+E76</f>
        <v>191000</v>
      </c>
      <c r="G76" s="92">
        <v>191000</v>
      </c>
      <c r="H76" s="93"/>
      <c r="I76" s="93"/>
    </row>
    <row r="77" spans="1:9" ht="12.75">
      <c r="A77" s="37">
        <v>3</v>
      </c>
      <c r="B77" s="27" t="s">
        <v>27</v>
      </c>
      <c r="C77" s="91" t="s">
        <v>85</v>
      </c>
      <c r="D77" s="89">
        <v>150000</v>
      </c>
      <c r="E77" s="89"/>
      <c r="F77" s="20">
        <f>D77+E77</f>
        <v>150000</v>
      </c>
      <c r="G77" s="92">
        <v>150000</v>
      </c>
      <c r="H77" s="93"/>
      <c r="I77" s="93"/>
    </row>
    <row r="78" spans="1:9" s="70" customFormat="1" ht="12.75">
      <c r="A78" s="71"/>
      <c r="B78" s="94">
        <v>67</v>
      </c>
      <c r="C78" s="73" t="s">
        <v>86</v>
      </c>
      <c r="D78" s="61">
        <f>D79+D82+D89+D94+D96+D98+D101</f>
        <v>388000</v>
      </c>
      <c r="E78" s="61">
        <f>E79+E82+E89+E94+E96+E98+E101</f>
        <v>894000</v>
      </c>
      <c r="F78" s="61">
        <f>F79+F82+F89+F94+F96+F98+F101</f>
        <v>1282000</v>
      </c>
      <c r="G78" s="61">
        <f>G79+G82+G89+G94+G96+G98+G101</f>
        <v>1282000</v>
      </c>
      <c r="H78" s="61">
        <f>H79+H82+H89+H94+H96+H98+H101</f>
        <v>0</v>
      </c>
      <c r="I78" s="61">
        <f>I79+I82+I89+I94+I96+I98</f>
        <v>0</v>
      </c>
    </row>
    <row r="79" spans="1:9" s="70" customFormat="1" ht="12.75">
      <c r="A79" s="95"/>
      <c r="B79" s="96">
        <v>67</v>
      </c>
      <c r="C79" s="97" t="s">
        <v>87</v>
      </c>
      <c r="D79" s="98">
        <f aca="true" t="shared" si="11" ref="D79:I79">SUM(D80:D81)</f>
        <v>50000</v>
      </c>
      <c r="E79" s="98">
        <f t="shared" si="11"/>
        <v>0</v>
      </c>
      <c r="F79" s="98">
        <f t="shared" si="11"/>
        <v>50000</v>
      </c>
      <c r="G79" s="98">
        <f t="shared" si="11"/>
        <v>50000</v>
      </c>
      <c r="H79" s="98">
        <f t="shared" si="11"/>
        <v>0</v>
      </c>
      <c r="I79" s="98">
        <f t="shared" si="11"/>
        <v>0</v>
      </c>
    </row>
    <row r="80" spans="1:9" s="70" customFormat="1" ht="12.75">
      <c r="A80" s="37">
        <v>1</v>
      </c>
      <c r="B80" s="27" t="s">
        <v>88</v>
      </c>
      <c r="C80" s="17" t="s">
        <v>89</v>
      </c>
      <c r="D80" s="99">
        <v>2200</v>
      </c>
      <c r="E80" s="99"/>
      <c r="F80" s="20">
        <f>D80+E80</f>
        <v>2200</v>
      </c>
      <c r="G80" s="99">
        <v>2200</v>
      </c>
      <c r="H80" s="99"/>
      <c r="I80" s="99"/>
    </row>
    <row r="81" spans="1:9" s="70" customFormat="1" ht="12.75">
      <c r="A81" s="50">
        <v>2</v>
      </c>
      <c r="B81" s="62" t="s">
        <v>90</v>
      </c>
      <c r="C81" s="100" t="s">
        <v>91</v>
      </c>
      <c r="D81" s="101">
        <v>47800</v>
      </c>
      <c r="E81" s="101"/>
      <c r="F81" s="20">
        <f>D81+E81</f>
        <v>47800</v>
      </c>
      <c r="G81" s="101">
        <v>47800</v>
      </c>
      <c r="H81" s="101"/>
      <c r="I81" s="101"/>
    </row>
    <row r="82" spans="1:9" s="70" customFormat="1" ht="12.75">
      <c r="A82" s="95"/>
      <c r="B82" s="96">
        <v>67</v>
      </c>
      <c r="C82" s="97" t="s">
        <v>92</v>
      </c>
      <c r="D82" s="98">
        <f aca="true" t="shared" si="12" ref="D82:I82">SUM(D83:D88)</f>
        <v>250000</v>
      </c>
      <c r="E82" s="98">
        <f t="shared" si="12"/>
        <v>378000</v>
      </c>
      <c r="F82" s="98">
        <f t="shared" si="12"/>
        <v>628000</v>
      </c>
      <c r="G82" s="98">
        <f t="shared" si="12"/>
        <v>628000</v>
      </c>
      <c r="H82" s="98">
        <f t="shared" si="12"/>
        <v>0</v>
      </c>
      <c r="I82" s="98">
        <f t="shared" si="12"/>
        <v>0</v>
      </c>
    </row>
    <row r="83" spans="1:9" s="22" customFormat="1" ht="26.25">
      <c r="A83" s="37">
        <v>1</v>
      </c>
      <c r="B83" s="27" t="s">
        <v>88</v>
      </c>
      <c r="C83" s="17" t="s">
        <v>93</v>
      </c>
      <c r="D83" s="99">
        <v>150000</v>
      </c>
      <c r="E83" s="99"/>
      <c r="F83" s="20">
        <f aca="true" t="shared" si="13" ref="F83:F88">D83+E83</f>
        <v>150000</v>
      </c>
      <c r="G83" s="99">
        <v>150000</v>
      </c>
      <c r="H83" s="99"/>
      <c r="I83" s="99"/>
    </row>
    <row r="84" spans="1:9" s="22" customFormat="1" ht="39">
      <c r="A84" s="37">
        <v>2</v>
      </c>
      <c r="B84" s="27" t="s">
        <v>90</v>
      </c>
      <c r="C84" s="17" t="s">
        <v>94</v>
      </c>
      <c r="D84" s="99">
        <v>100000</v>
      </c>
      <c r="E84" s="99">
        <v>256000</v>
      </c>
      <c r="F84" s="20">
        <f t="shared" si="13"/>
        <v>356000</v>
      </c>
      <c r="G84" s="99">
        <v>356000</v>
      </c>
      <c r="H84" s="99"/>
      <c r="I84" s="99"/>
    </row>
    <row r="85" spans="1:9" s="22" customFormat="1" ht="12.75">
      <c r="A85" s="37">
        <v>3</v>
      </c>
      <c r="B85" s="62" t="s">
        <v>96</v>
      </c>
      <c r="C85" s="80" t="s">
        <v>136</v>
      </c>
      <c r="D85" s="99"/>
      <c r="E85" s="99">
        <v>70000</v>
      </c>
      <c r="F85" s="20">
        <f t="shared" si="13"/>
        <v>70000</v>
      </c>
      <c r="G85" s="99">
        <v>70000</v>
      </c>
      <c r="H85" s="99"/>
      <c r="I85" s="99"/>
    </row>
    <row r="86" spans="1:9" s="22" customFormat="1" ht="39">
      <c r="A86" s="37">
        <v>4</v>
      </c>
      <c r="B86" s="62" t="s">
        <v>96</v>
      </c>
      <c r="C86" s="80" t="s">
        <v>137</v>
      </c>
      <c r="D86" s="99"/>
      <c r="E86" s="99">
        <v>10000</v>
      </c>
      <c r="F86" s="20">
        <f t="shared" si="13"/>
        <v>10000</v>
      </c>
      <c r="G86" s="99">
        <v>10000</v>
      </c>
      <c r="H86" s="99"/>
      <c r="I86" s="99"/>
    </row>
    <row r="87" spans="1:9" s="22" customFormat="1" ht="26.25">
      <c r="A87" s="37">
        <v>5</v>
      </c>
      <c r="B87" s="62" t="s">
        <v>96</v>
      </c>
      <c r="C87" s="80" t="s">
        <v>138</v>
      </c>
      <c r="D87" s="99"/>
      <c r="E87" s="99">
        <v>24000</v>
      </c>
      <c r="F87" s="20">
        <f t="shared" si="13"/>
        <v>24000</v>
      </c>
      <c r="G87" s="99">
        <v>24000</v>
      </c>
      <c r="H87" s="99"/>
      <c r="I87" s="99"/>
    </row>
    <row r="88" spans="1:9" s="22" customFormat="1" ht="12.75">
      <c r="A88" s="37">
        <v>6</v>
      </c>
      <c r="B88" s="62" t="s">
        <v>96</v>
      </c>
      <c r="C88" s="80" t="s">
        <v>139</v>
      </c>
      <c r="D88" s="99"/>
      <c r="E88" s="99">
        <v>18000</v>
      </c>
      <c r="F88" s="20">
        <f t="shared" si="13"/>
        <v>18000</v>
      </c>
      <c r="G88" s="99">
        <v>18000</v>
      </c>
      <c r="H88" s="99"/>
      <c r="I88" s="99"/>
    </row>
    <row r="89" spans="1:9" ht="26.25">
      <c r="A89" s="95"/>
      <c r="B89" s="96">
        <v>67</v>
      </c>
      <c r="C89" s="97" t="s">
        <v>95</v>
      </c>
      <c r="D89" s="98">
        <f aca="true" t="shared" si="14" ref="D89:I89">SUM(D90:D93)</f>
        <v>60000</v>
      </c>
      <c r="E89" s="98">
        <f t="shared" si="14"/>
        <v>90000</v>
      </c>
      <c r="F89" s="98">
        <f t="shared" si="14"/>
        <v>150000</v>
      </c>
      <c r="G89" s="98">
        <f t="shared" si="14"/>
        <v>150000</v>
      </c>
      <c r="H89" s="98">
        <f t="shared" si="14"/>
        <v>0</v>
      </c>
      <c r="I89" s="98">
        <f t="shared" si="14"/>
        <v>0</v>
      </c>
    </row>
    <row r="90" spans="1:9" s="22" customFormat="1" ht="12.75">
      <c r="A90" s="50">
        <v>1</v>
      </c>
      <c r="B90" s="62" t="s">
        <v>96</v>
      </c>
      <c r="C90" s="102" t="s">
        <v>97</v>
      </c>
      <c r="D90" s="103">
        <v>50000</v>
      </c>
      <c r="E90" s="103"/>
      <c r="F90" s="20">
        <f>D90+E90</f>
        <v>50000</v>
      </c>
      <c r="G90" s="103">
        <v>50000</v>
      </c>
      <c r="H90" s="99"/>
      <c r="I90" s="99"/>
    </row>
    <row r="91" spans="1:9" s="22" customFormat="1" ht="12.75">
      <c r="A91" s="50">
        <v>2</v>
      </c>
      <c r="B91" s="62" t="s">
        <v>96</v>
      </c>
      <c r="C91" s="102" t="s">
        <v>98</v>
      </c>
      <c r="D91" s="103">
        <v>10000</v>
      </c>
      <c r="E91" s="103"/>
      <c r="F91" s="20">
        <f>D91+E91</f>
        <v>10000</v>
      </c>
      <c r="G91" s="103">
        <v>10000</v>
      </c>
      <c r="H91" s="99"/>
      <c r="I91" s="99"/>
    </row>
    <row r="92" spans="1:9" s="22" customFormat="1" ht="14.25">
      <c r="A92" s="50">
        <v>3</v>
      </c>
      <c r="B92" s="62" t="s">
        <v>96</v>
      </c>
      <c r="C92" s="125" t="s">
        <v>134</v>
      </c>
      <c r="D92" s="103"/>
      <c r="E92" s="103">
        <v>32000</v>
      </c>
      <c r="F92" s="20">
        <f>D92+E92</f>
        <v>32000</v>
      </c>
      <c r="G92" s="103">
        <v>32000</v>
      </c>
      <c r="H92" s="99"/>
      <c r="I92" s="99"/>
    </row>
    <row r="93" spans="1:9" s="22" customFormat="1" ht="14.25">
      <c r="A93" s="50">
        <v>4</v>
      </c>
      <c r="B93" s="62" t="s">
        <v>96</v>
      </c>
      <c r="C93" s="125" t="s">
        <v>135</v>
      </c>
      <c r="D93" s="103"/>
      <c r="E93" s="103">
        <v>58000</v>
      </c>
      <c r="F93" s="20">
        <f>D93+E93</f>
        <v>58000</v>
      </c>
      <c r="G93" s="103">
        <v>58000</v>
      </c>
      <c r="H93" s="99"/>
      <c r="I93" s="99"/>
    </row>
    <row r="94" spans="1:9" ht="12.75">
      <c r="A94" s="104"/>
      <c r="B94" s="96">
        <v>67</v>
      </c>
      <c r="C94" s="87" t="s">
        <v>99</v>
      </c>
      <c r="D94" s="77">
        <f>SUM(D95)</f>
        <v>3000</v>
      </c>
      <c r="E94" s="77">
        <f>SUM(E95)</f>
        <v>0</v>
      </c>
      <c r="F94" s="77">
        <f>SUM(F95)</f>
        <v>3000</v>
      </c>
      <c r="G94" s="77">
        <f>G95</f>
        <v>3000</v>
      </c>
      <c r="H94" s="77">
        <f>H95</f>
        <v>0</v>
      </c>
      <c r="I94" s="77">
        <f>I95</f>
        <v>0</v>
      </c>
    </row>
    <row r="95" spans="1:9" ht="12.75">
      <c r="A95" s="66" t="s">
        <v>52</v>
      </c>
      <c r="B95" s="67" t="s">
        <v>96</v>
      </c>
      <c r="C95" s="14" t="s">
        <v>100</v>
      </c>
      <c r="D95" s="33">
        <v>3000</v>
      </c>
      <c r="E95" s="33"/>
      <c r="F95" s="20">
        <f>D95+E95</f>
        <v>3000</v>
      </c>
      <c r="G95" s="33">
        <v>3000</v>
      </c>
      <c r="H95" s="33"/>
      <c r="I95" s="33"/>
    </row>
    <row r="96" spans="1:9" ht="39">
      <c r="A96" s="105"/>
      <c r="B96" s="96">
        <v>67</v>
      </c>
      <c r="C96" s="87" t="s">
        <v>101</v>
      </c>
      <c r="D96" s="77">
        <f aca="true" t="shared" si="15" ref="D96:I96">SUM(D97:D97)</f>
        <v>5000</v>
      </c>
      <c r="E96" s="77">
        <f t="shared" si="15"/>
        <v>0</v>
      </c>
      <c r="F96" s="77">
        <f t="shared" si="15"/>
        <v>5000</v>
      </c>
      <c r="G96" s="77">
        <f t="shared" si="15"/>
        <v>5000</v>
      </c>
      <c r="H96" s="77">
        <f t="shared" si="15"/>
        <v>0</v>
      </c>
      <c r="I96" s="77">
        <f t="shared" si="15"/>
        <v>0</v>
      </c>
    </row>
    <row r="97" spans="1:9" ht="12.75">
      <c r="A97" s="66" t="s">
        <v>52</v>
      </c>
      <c r="B97" s="67" t="s">
        <v>96</v>
      </c>
      <c r="C97" s="14" t="s">
        <v>100</v>
      </c>
      <c r="D97" s="33">
        <v>5000</v>
      </c>
      <c r="E97" s="33"/>
      <c r="F97" s="20">
        <f>D97+E97</f>
        <v>5000</v>
      </c>
      <c r="G97" s="33">
        <v>5000</v>
      </c>
      <c r="H97" s="93"/>
      <c r="I97" s="93"/>
    </row>
    <row r="98" spans="1:9" ht="12.75">
      <c r="A98" s="106"/>
      <c r="B98" s="96">
        <v>67</v>
      </c>
      <c r="C98" s="87" t="s">
        <v>102</v>
      </c>
      <c r="D98" s="98">
        <f>SUM(D99:D100)</f>
        <v>20000</v>
      </c>
      <c r="E98" s="98">
        <f>SUM(E99:E100)</f>
        <v>0</v>
      </c>
      <c r="F98" s="98">
        <f>SUM(F99:F100)</f>
        <v>20000</v>
      </c>
      <c r="G98" s="98">
        <f>SUM(G99:G100)</f>
        <v>20000</v>
      </c>
      <c r="H98" s="98"/>
      <c r="I98" s="98"/>
    </row>
    <row r="99" spans="1:9" s="22" customFormat="1" ht="12.75">
      <c r="A99" s="66" t="s">
        <v>52</v>
      </c>
      <c r="B99" s="67" t="s">
        <v>96</v>
      </c>
      <c r="C99" s="14" t="s">
        <v>103</v>
      </c>
      <c r="D99" s="101">
        <v>10000</v>
      </c>
      <c r="E99" s="101"/>
      <c r="F99" s="20">
        <f>D99+E99</f>
        <v>10000</v>
      </c>
      <c r="G99" s="101">
        <v>10000</v>
      </c>
      <c r="H99" s="99"/>
      <c r="I99" s="99"/>
    </row>
    <row r="100" spans="1:9" s="22" customFormat="1" ht="12.75">
      <c r="A100" s="66" t="s">
        <v>104</v>
      </c>
      <c r="B100" s="67" t="s">
        <v>96</v>
      </c>
      <c r="C100" s="107" t="s">
        <v>105</v>
      </c>
      <c r="D100" s="101">
        <v>10000</v>
      </c>
      <c r="E100" s="101"/>
      <c r="F100" s="20">
        <f>D100+E100</f>
        <v>10000</v>
      </c>
      <c r="G100" s="101">
        <v>10000</v>
      </c>
      <c r="H100" s="99"/>
      <c r="I100" s="99"/>
    </row>
    <row r="101" spans="1:9" s="22" customFormat="1" ht="12.75">
      <c r="A101" s="87"/>
      <c r="B101" s="87"/>
      <c r="C101" s="87" t="s">
        <v>132</v>
      </c>
      <c r="D101" s="126">
        <f aca="true" t="shared" si="16" ref="D101:I101">D102</f>
        <v>0</v>
      </c>
      <c r="E101" s="126">
        <f t="shared" si="16"/>
        <v>426000</v>
      </c>
      <c r="F101" s="126">
        <f t="shared" si="16"/>
        <v>426000</v>
      </c>
      <c r="G101" s="126">
        <f t="shared" si="16"/>
        <v>426000</v>
      </c>
      <c r="H101" s="126">
        <f t="shared" si="16"/>
        <v>0</v>
      </c>
      <c r="I101" s="126">
        <f t="shared" si="16"/>
        <v>0</v>
      </c>
    </row>
    <row r="102" spans="1:9" s="22" customFormat="1" ht="39">
      <c r="A102" s="66" t="s">
        <v>52</v>
      </c>
      <c r="B102" s="67" t="s">
        <v>88</v>
      </c>
      <c r="C102" s="80" t="s">
        <v>133</v>
      </c>
      <c r="D102" s="101"/>
      <c r="E102" s="101">
        <v>426000</v>
      </c>
      <c r="F102" s="20">
        <f>E102+D102</f>
        <v>426000</v>
      </c>
      <c r="G102" s="20">
        <v>426000</v>
      </c>
      <c r="H102" s="20"/>
      <c r="I102" s="20"/>
    </row>
    <row r="103" spans="1:9" ht="39">
      <c r="A103" s="68"/>
      <c r="B103" s="69">
        <v>68</v>
      </c>
      <c r="C103" s="12" t="s">
        <v>106</v>
      </c>
      <c r="D103" s="108">
        <f aca="true" t="shared" si="17" ref="D103:I103">D106+D109+D112+D114</f>
        <v>376000</v>
      </c>
      <c r="E103" s="108">
        <f t="shared" si="17"/>
        <v>170000</v>
      </c>
      <c r="F103" s="108">
        <f t="shared" si="17"/>
        <v>546000</v>
      </c>
      <c r="G103" s="108">
        <f t="shared" si="17"/>
        <v>546000</v>
      </c>
      <c r="H103" s="108">
        <f t="shared" si="17"/>
        <v>0</v>
      </c>
      <c r="I103" s="108">
        <f t="shared" si="17"/>
        <v>0</v>
      </c>
    </row>
    <row r="104" spans="1:9" s="22" customFormat="1" ht="12.75">
      <c r="A104" s="37">
        <v>1</v>
      </c>
      <c r="B104" s="27" t="s">
        <v>107</v>
      </c>
      <c r="C104" s="109" t="s">
        <v>108</v>
      </c>
      <c r="D104" s="54">
        <v>60000</v>
      </c>
      <c r="E104" s="54"/>
      <c r="F104" s="20">
        <f>D104+E104</f>
        <v>60000</v>
      </c>
      <c r="G104" s="54">
        <v>60000</v>
      </c>
      <c r="H104" s="109"/>
      <c r="I104" s="109"/>
    </row>
    <row r="105" spans="1:9" s="22" customFormat="1" ht="39">
      <c r="A105" s="37">
        <v>2</v>
      </c>
      <c r="B105" s="62" t="s">
        <v>107</v>
      </c>
      <c r="C105" s="109" t="s">
        <v>109</v>
      </c>
      <c r="D105" s="54">
        <v>26000</v>
      </c>
      <c r="E105" s="54"/>
      <c r="F105" s="20">
        <f>D105+E105</f>
        <v>26000</v>
      </c>
      <c r="G105" s="82">
        <v>26000</v>
      </c>
      <c r="H105" s="80"/>
      <c r="I105" s="80"/>
    </row>
    <row r="106" spans="1:9" s="22" customFormat="1" ht="12.75">
      <c r="A106" s="43"/>
      <c r="B106" s="110"/>
      <c r="C106" s="111" t="s">
        <v>110</v>
      </c>
      <c r="D106" s="112">
        <f>SUM(D104:D105)</f>
        <v>86000</v>
      </c>
      <c r="E106" s="112">
        <f>SUM(E104:E105)</f>
        <v>0</v>
      </c>
      <c r="F106" s="112">
        <f>SUM(F104:F105)</f>
        <v>86000</v>
      </c>
      <c r="G106" s="112">
        <f>SUM(G104:G105)</f>
        <v>86000</v>
      </c>
      <c r="H106" s="113"/>
      <c r="I106" s="113"/>
    </row>
    <row r="107" spans="1:9" s="22" customFormat="1" ht="26.25">
      <c r="A107" s="37">
        <v>1</v>
      </c>
      <c r="B107" s="62" t="s">
        <v>111</v>
      </c>
      <c r="C107" s="83" t="s">
        <v>112</v>
      </c>
      <c r="D107" s="82">
        <v>180000</v>
      </c>
      <c r="E107" s="82"/>
      <c r="F107" s="20">
        <f>D107+E107</f>
        <v>180000</v>
      </c>
      <c r="G107" s="114">
        <v>180000</v>
      </c>
      <c r="H107" s="80"/>
      <c r="I107" s="80"/>
    </row>
    <row r="108" spans="1:9" s="22" customFormat="1" ht="26.25">
      <c r="A108" s="37">
        <v>2</v>
      </c>
      <c r="B108" s="62" t="s">
        <v>111</v>
      </c>
      <c r="C108" s="80" t="s">
        <v>140</v>
      </c>
      <c r="D108" s="82"/>
      <c r="E108" s="82">
        <v>60000</v>
      </c>
      <c r="F108" s="20">
        <f>D108+E108</f>
        <v>60000</v>
      </c>
      <c r="G108" s="114">
        <v>60000</v>
      </c>
      <c r="H108" s="80"/>
      <c r="I108" s="80"/>
    </row>
    <row r="109" spans="1:9" s="70" customFormat="1" ht="12.75">
      <c r="A109" s="115"/>
      <c r="B109" s="110"/>
      <c r="C109" s="111" t="s">
        <v>113</v>
      </c>
      <c r="D109" s="112">
        <f aca="true" t="shared" si="18" ref="D109:I109">SUM(D107:D108)</f>
        <v>180000</v>
      </c>
      <c r="E109" s="112">
        <f t="shared" si="18"/>
        <v>60000</v>
      </c>
      <c r="F109" s="112">
        <f t="shared" si="18"/>
        <v>240000</v>
      </c>
      <c r="G109" s="112">
        <f t="shared" si="18"/>
        <v>240000</v>
      </c>
      <c r="H109" s="112">
        <f t="shared" si="18"/>
        <v>0</v>
      </c>
      <c r="I109" s="112">
        <f t="shared" si="18"/>
        <v>0</v>
      </c>
    </row>
    <row r="110" spans="1:9" s="70" customFormat="1" ht="39">
      <c r="A110" s="37">
        <v>1</v>
      </c>
      <c r="B110" s="62" t="s">
        <v>114</v>
      </c>
      <c r="C110" s="80" t="s">
        <v>115</v>
      </c>
      <c r="D110" s="82">
        <v>20000</v>
      </c>
      <c r="E110" s="82"/>
      <c r="F110" s="20">
        <f>D110+E110</f>
        <v>20000</v>
      </c>
      <c r="G110" s="82">
        <v>20000</v>
      </c>
      <c r="H110" s="80"/>
      <c r="I110" s="80"/>
    </row>
    <row r="111" spans="1:9" s="70" customFormat="1" ht="39">
      <c r="A111" s="37">
        <v>2</v>
      </c>
      <c r="B111" s="62" t="s">
        <v>114</v>
      </c>
      <c r="C111" s="114" t="s">
        <v>116</v>
      </c>
      <c r="D111" s="82">
        <v>90000</v>
      </c>
      <c r="E111" s="82"/>
      <c r="F111" s="20">
        <f>D111+E111</f>
        <v>90000</v>
      </c>
      <c r="G111" s="116">
        <v>90000</v>
      </c>
      <c r="H111" s="80"/>
      <c r="I111" s="80"/>
    </row>
    <row r="112" spans="1:9" s="70" customFormat="1" ht="12.75">
      <c r="A112" s="117"/>
      <c r="B112" s="118"/>
      <c r="C112" s="119" t="s">
        <v>117</v>
      </c>
      <c r="D112" s="119">
        <f aca="true" t="shared" si="19" ref="D112:I112">D111+D110</f>
        <v>110000</v>
      </c>
      <c r="E112" s="119">
        <f t="shared" si="19"/>
        <v>0</v>
      </c>
      <c r="F112" s="119">
        <f t="shared" si="19"/>
        <v>110000</v>
      </c>
      <c r="G112" s="119">
        <f t="shared" si="19"/>
        <v>110000</v>
      </c>
      <c r="H112" s="119">
        <f t="shared" si="19"/>
        <v>0</v>
      </c>
      <c r="I112" s="119">
        <f t="shared" si="19"/>
        <v>0</v>
      </c>
    </row>
    <row r="113" spans="1:9" s="70" customFormat="1" ht="12.75">
      <c r="A113" s="43">
        <v>1</v>
      </c>
      <c r="B113" s="27" t="s">
        <v>114</v>
      </c>
      <c r="C113" s="80" t="s">
        <v>141</v>
      </c>
      <c r="D113" s="127"/>
      <c r="E113" s="127">
        <v>110000</v>
      </c>
      <c r="F113" s="127">
        <f>E113+D113</f>
        <v>110000</v>
      </c>
      <c r="G113" s="127">
        <v>110000</v>
      </c>
      <c r="H113" s="127"/>
      <c r="I113" s="127"/>
    </row>
    <row r="114" spans="1:9" s="70" customFormat="1" ht="12.75">
      <c r="A114" s="117"/>
      <c r="B114" s="118"/>
      <c r="C114" s="119" t="s">
        <v>142</v>
      </c>
      <c r="D114" s="119">
        <f aca="true" t="shared" si="20" ref="D114:I114">D113</f>
        <v>0</v>
      </c>
      <c r="E114" s="119">
        <f t="shared" si="20"/>
        <v>110000</v>
      </c>
      <c r="F114" s="119">
        <f t="shared" si="20"/>
        <v>110000</v>
      </c>
      <c r="G114" s="119">
        <f t="shared" si="20"/>
        <v>110000</v>
      </c>
      <c r="H114" s="119">
        <f t="shared" si="20"/>
        <v>0</v>
      </c>
      <c r="I114" s="119">
        <f t="shared" si="20"/>
        <v>0</v>
      </c>
    </row>
    <row r="115" spans="1:9" s="70" customFormat="1" ht="26.25">
      <c r="A115" s="58"/>
      <c r="B115" s="59" t="s">
        <v>118</v>
      </c>
      <c r="C115" s="65" t="s">
        <v>119</v>
      </c>
      <c r="D115" s="108">
        <f aca="true" t="shared" si="21" ref="D115:I115">D116+D117+D118</f>
        <v>2500000</v>
      </c>
      <c r="E115" s="108">
        <f t="shared" si="21"/>
        <v>0</v>
      </c>
      <c r="F115" s="108">
        <f t="shared" si="21"/>
        <v>2500000</v>
      </c>
      <c r="G115" s="108">
        <f t="shared" si="21"/>
        <v>2500000</v>
      </c>
      <c r="H115" s="108">
        <f t="shared" si="21"/>
        <v>0</v>
      </c>
      <c r="I115" s="108">
        <f t="shared" si="21"/>
        <v>0</v>
      </c>
    </row>
    <row r="116" spans="1:9" s="70" customFormat="1" ht="12.75">
      <c r="A116" s="14">
        <v>1</v>
      </c>
      <c r="B116" s="62" t="s">
        <v>41</v>
      </c>
      <c r="C116" s="114" t="s">
        <v>120</v>
      </c>
      <c r="D116" s="101">
        <v>130000</v>
      </c>
      <c r="E116" s="101"/>
      <c r="F116" s="20">
        <f>D116+E116</f>
        <v>130000</v>
      </c>
      <c r="G116" s="33">
        <v>130000</v>
      </c>
      <c r="H116" s="33">
        <v>0</v>
      </c>
      <c r="I116" s="33">
        <v>0</v>
      </c>
    </row>
    <row r="117" spans="1:9" s="70" customFormat="1" ht="39">
      <c r="A117" s="14">
        <v>2</v>
      </c>
      <c r="B117" s="62" t="s">
        <v>45</v>
      </c>
      <c r="C117" s="102" t="s">
        <v>121</v>
      </c>
      <c r="D117" s="33">
        <v>1470000</v>
      </c>
      <c r="E117" s="33"/>
      <c r="F117" s="20">
        <f>D117+E117</f>
        <v>1470000</v>
      </c>
      <c r="G117" s="33">
        <v>1470000</v>
      </c>
      <c r="H117" s="33"/>
      <c r="I117" s="33"/>
    </row>
    <row r="118" spans="1:9" s="70" customFormat="1" ht="39">
      <c r="A118" s="14">
        <v>3</v>
      </c>
      <c r="B118" s="35" t="s">
        <v>45</v>
      </c>
      <c r="C118" s="109" t="s">
        <v>122</v>
      </c>
      <c r="D118" s="33">
        <v>900000</v>
      </c>
      <c r="E118" s="33"/>
      <c r="F118" s="20">
        <f>D118+E118</f>
        <v>900000</v>
      </c>
      <c r="G118" s="33">
        <v>900000</v>
      </c>
      <c r="H118" s="33"/>
      <c r="I118" s="33"/>
    </row>
  </sheetData>
  <sheetProtection/>
  <autoFilter ref="A4:J4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41732283464567" bottom="0.75" header="0.31496062992125984" footer="0.31496062992125984"/>
  <pageSetup horizontalDpi="600" verticalDpi="600" orientation="portrait" paperSize="9" scale="90" r:id="rId1"/>
  <headerFooter>
    <oddHeader>&amp;L&amp;"Trebuchet MS,Aldin"&amp;10ROMÂNIA
JUDEŢUL MUREŞ
CONSILIUL JUDEŢEAN&amp;C&amp;"-,Aldin"
&amp;"Trebuchet MS,Aldin"Programul de investiţii pe anul 2014&amp;R&amp;"Trebuchet MS,Aldin"&amp;10ANEXA nr.7/b la HCJM nr.        /                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2014-06-23T10:45:43Z</cp:lastPrinted>
  <dcterms:created xsi:type="dcterms:W3CDTF">2014-03-18T08:17:07Z</dcterms:created>
  <dcterms:modified xsi:type="dcterms:W3CDTF">2014-07-02T11:14:03Z</dcterms:modified>
  <cp:category/>
  <cp:version/>
  <cp:contentType/>
  <cp:contentStatus/>
</cp:coreProperties>
</file>