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80" windowWidth="20520" windowHeight="3885" tabRatio="814" activeTab="0"/>
  </bookViews>
  <sheets>
    <sheet name="anexa 4" sheetId="1" r:id="rId1"/>
    <sheet name="anexa 5" sheetId="2" r:id="rId2"/>
    <sheet name="anexa 6" sheetId="3" r:id="rId3"/>
    <sheet name="anexa 7" sheetId="4" r:id="rId4"/>
    <sheet name="anexa 8" sheetId="5" r:id="rId5"/>
    <sheet name="anexa 9" sheetId="6" r:id="rId6"/>
    <sheet name="anexa 10" sheetId="7" r:id="rId7"/>
    <sheet name="anexa 11" sheetId="8" r:id="rId8"/>
    <sheet name="anexa 12" sheetId="9" r:id="rId9"/>
    <sheet name="anexa 13" sheetId="10" r:id="rId10"/>
    <sheet name="anexa 14" sheetId="11" r:id="rId11"/>
    <sheet name="anexa 15" sheetId="12" r:id="rId12"/>
    <sheet name="anexa 16" sheetId="13" r:id="rId13"/>
  </sheets>
  <definedNames>
    <definedName name="_xlnm._FilterDatabase" localSheetId="2" hidden="1">'anexa 6'!$A$5:$AD$275</definedName>
    <definedName name="_xlnm.Print_Titles" localSheetId="6">'anexa 10'!$7:$9</definedName>
    <definedName name="_xlnm.Print_Titles" localSheetId="7">'anexa 11'!$7:$9</definedName>
    <definedName name="_xlnm.Print_Titles" localSheetId="8">'anexa 12'!$7:$9</definedName>
    <definedName name="_xlnm.Print_Titles" localSheetId="9">'anexa 13'!$6:$8</definedName>
    <definedName name="_xlnm.Print_Titles" localSheetId="10">'anexa 14'!$7:$9</definedName>
    <definedName name="_xlnm.Print_Titles" localSheetId="0">'anexa 4'!$6:$6</definedName>
    <definedName name="_xlnm.Print_Titles" localSheetId="1">'anexa 5'!$4:$6</definedName>
    <definedName name="_xlnm.Print_Titles" localSheetId="2">'anexa 6'!$A:$A,'anexa 6'!$5:$6</definedName>
    <definedName name="_xlnm.Print_Titles" localSheetId="5">'anexa 9'!$7:$9</definedName>
  </definedNames>
  <calcPr fullCalcOnLoad="1"/>
</workbook>
</file>

<file path=xl/comments3.xml><?xml version="1.0" encoding="utf-8"?>
<comments xmlns="http://schemas.openxmlformats.org/spreadsheetml/2006/main">
  <authors>
    <author>gabi</author>
    <author>Gabi</author>
  </authors>
  <commentList>
    <comment ref="AB5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se uneste cu 5071
</t>
        </r>
      </text>
    </comment>
    <comment ref="T5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aici intra si 550</t>
        </r>
      </text>
    </comment>
    <comment ref="S5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aici intra 552
</t>
        </r>
      </text>
    </comment>
    <comment ref="U5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5010
aici intra 561</t>
        </r>
      </text>
    </comment>
    <comment ref="F8" authorId="1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se completeaza cu 5211 de pe bugetul local
Totalul trebuie sa fie egal cu total incasari pe contul de executie</t>
        </r>
      </text>
    </comment>
    <comment ref="F76" authorId="1">
      <text>
        <r>
          <rPr>
            <b/>
            <sz val="9"/>
            <rFont val="Tahoma"/>
            <family val="2"/>
          </rPr>
          <t>Gabi:</t>
        </r>
        <r>
          <rPr>
            <sz val="9"/>
            <rFont val="Tahoma"/>
            <family val="2"/>
          </rPr>
          <t xml:space="preserve">
se completeaza cu 39.02  si 40.02 de pe contul de executie</t>
        </r>
      </text>
    </comment>
    <comment ref="F98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aici se pun cheltuielile de pe investitiile de pe buget
inclusiv 56! din anexa cu titlul 56
Atentie! Se scade si 85 SD</t>
        </r>
      </text>
    </comment>
    <comment ref="F165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aici se pun platile de la titlul 30 si de la titlul 79</t>
        </r>
      </text>
    </comment>
    <comment ref="T26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se pune la 5004
</t>
        </r>
      </text>
    </comment>
    <comment ref="U272" authorId="1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</t>
        </r>
      </text>
    </comment>
    <comment ref="F143" authorId="1">
      <text>
        <r>
          <rPr>
            <b/>
            <sz val="9"/>
            <rFont val="Tahoma"/>
            <family val="2"/>
          </rPr>
          <t>Gabi:</t>
        </r>
        <r>
          <rPr>
            <sz val="9"/>
            <rFont val="Tahoma"/>
            <family val="2"/>
          </rPr>
          <t xml:space="preserve">
aici se pun sumele de pe 40.02 din contul de executie al bugetului local</t>
        </r>
      </text>
    </comment>
    <comment ref="F9" authorId="1">
      <text>
        <r>
          <rPr>
            <b/>
            <sz val="9"/>
            <rFont val="Tahoma"/>
            <family val="2"/>
          </rPr>
          <t>Gabi:</t>
        </r>
        <r>
          <rPr>
            <sz val="9"/>
            <rFont val="Tahoma"/>
            <family val="2"/>
          </rPr>
          <t xml:space="preserve">
Atentie! Se scad sumele puse pe 3902 si pe 4002</t>
        </r>
      </text>
    </comment>
    <comment ref="F31" authorId="1">
      <text>
        <r>
          <rPr>
            <b/>
            <sz val="9"/>
            <rFont val="Tahoma"/>
            <family val="2"/>
          </rPr>
          <t>Gabi:</t>
        </r>
        <r>
          <rPr>
            <sz val="9"/>
            <rFont val="Tahoma"/>
            <family val="2"/>
          </rPr>
          <t xml:space="preserve">
aici se pune suma necesara pentru ca total plati sa fie egal cu platile de pe contul de executie</t>
        </r>
      </text>
    </comment>
    <comment ref="F208" authorId="1">
      <text>
        <r>
          <rPr>
            <b/>
            <sz val="9"/>
            <rFont val="Tahoma"/>
            <family val="2"/>
          </rPr>
          <t>Gabi:</t>
        </r>
        <r>
          <rPr>
            <sz val="9"/>
            <rFont val="Tahoma"/>
            <family val="2"/>
          </rPr>
          <t xml:space="preserve">
Trebuie sa fie egal cu excedentul total de pe contul de executie</t>
        </r>
      </text>
    </comment>
    <comment ref="F230" authorId="1">
      <text>
        <r>
          <rPr>
            <b/>
            <sz val="9"/>
            <rFont val="Tahoma"/>
            <family val="2"/>
          </rPr>
          <t>Gabi:</t>
        </r>
        <r>
          <rPr>
            <sz val="9"/>
            <rFont val="Tahoma"/>
            <family val="2"/>
          </rPr>
          <t xml:space="preserve">
Aici se pune excedentul cumulat al anilor precedenti</t>
        </r>
      </text>
    </comment>
    <comment ref="F253" authorId="1">
      <text>
        <r>
          <rPr>
            <b/>
            <sz val="9"/>
            <rFont val="Tahoma"/>
            <family val="2"/>
          </rPr>
          <t>Gabi:</t>
        </r>
        <r>
          <rPr>
            <sz val="9"/>
            <rFont val="Tahoma"/>
            <family val="2"/>
          </rPr>
          <t xml:space="preserve">
aici se pun platile din contul 829802
</t>
        </r>
      </text>
    </comment>
  </commentList>
</comments>
</file>

<file path=xl/comments5.xml><?xml version="1.0" encoding="utf-8"?>
<comments xmlns="http://schemas.openxmlformats.org/spreadsheetml/2006/main">
  <authors>
    <author>gabi</author>
    <author>Gabi</author>
  </authors>
  <commentList>
    <comment ref="F2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ce apare la 500228 si 500202 in situatia soldurilor 03</t>
        </r>
      </text>
    </comment>
    <comment ref="C8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92161</t>
        </r>
      </text>
    </comment>
    <comment ref="C7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246927</t>
        </r>
      </text>
    </comment>
    <comment ref="F8" authorId="1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trebuie sa fie egal cu 5007 din anexa 03
</t>
        </r>
      </text>
    </comment>
  </commentList>
</comments>
</file>

<file path=xl/sharedStrings.xml><?xml version="1.0" encoding="utf-8"?>
<sst xmlns="http://schemas.openxmlformats.org/spreadsheetml/2006/main" count="2278" uniqueCount="1294">
  <si>
    <t>1. Diferenţe de curs favorabile</t>
  </si>
  <si>
    <t>2. Diferenţe de curs nefavorabile</t>
  </si>
  <si>
    <t>VI. NUMERAR ŞI ECHIVALENT DE NUMERAR LA FINELE PERIOADEI (rd.13+14+15-16)</t>
  </si>
  <si>
    <t>22.1</t>
  </si>
  <si>
    <t>61.1</t>
  </si>
  <si>
    <t>63.1</t>
  </si>
  <si>
    <t>Spitalul Clinic Judeţean Mureş</t>
  </si>
  <si>
    <t>Spitalul Municipal "Dr.Gheorghe Marinescu" Tîrnăveni</t>
  </si>
  <si>
    <t>TOTAL (rd.02 la 15)</t>
  </si>
  <si>
    <t>- Sume primite din creidte externe contractate de stat pentru finanţarea Programului de pietruire a drumurilor comunale (ct.550/analitic distinct)</t>
  </si>
  <si>
    <t>- Alte disponibilităţi cu destinaţie specială</t>
  </si>
  <si>
    <t>- Disponibil din sume alocate din venituri din privatizare conform OG nr.31/2007 (ct.550/analitic distinct)</t>
  </si>
  <si>
    <t>- Ajutor financiar în echivalent a 100 de euro acordat cadrelor didactice din învăţământul preuniversitar (ct.550/analitic distinct)</t>
  </si>
  <si>
    <t>- Disponibil din cofinanţarea de la bugetul de stat (ct.550/analitic distinct)</t>
  </si>
  <si>
    <t>- Disponibil al instituţiilor publice finanţate integral de la bugetul local, din sume indisponibilizate pe bază de titluri executorii (ct.550/analitic distinct)</t>
  </si>
  <si>
    <t>- Garanţii materiale reţinute gestionarilor conform Legii nr.22/1969 (ct.550/analitic distinct)</t>
  </si>
  <si>
    <t>- Sume primite din fondurile de contrapartidă constituite potrivit legii (ct.550/ analitic distinct)</t>
  </si>
  <si>
    <t>- Paza obştească comunală (ct.550/analitic distinct)</t>
  </si>
  <si>
    <t>- Disponibil din fonduri cu destinaţie specială reprezentând alocaţia pentru nou-născuţi conform Legii nr.416/2001 (ct.550/analitic distinct</t>
  </si>
  <si>
    <t>- Disponibil din fonduri cu destinaţie specială reprezentând sprijin producători agricoli conform OUG nr.72/2003 (ct.550/analitic distinct</t>
  </si>
  <si>
    <t>- Sume primite din fondul de tezaur (ct.550/analitic distinct)</t>
  </si>
  <si>
    <t>- Sume primite din fondul de rulment (ct.550/analitic distinct)</t>
  </si>
  <si>
    <t>Nr.rând</t>
  </si>
  <si>
    <t>Disponibil la începutul anului</t>
  </si>
  <si>
    <t>Încasări</t>
  </si>
  <si>
    <t>Plăţi</t>
  </si>
  <si>
    <t>Disponibil la sfârşitul perioadei</t>
  </si>
  <si>
    <t>ACTIVE</t>
  </si>
  <si>
    <t>I.</t>
  </si>
  <si>
    <t>ACTIVE NECURENTE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</si>
  <si>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</si>
  <si>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</si>
  <si>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</si>
  <si>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</si>
  <si>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</si>
  <si>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</si>
  <si>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</si>
  <si>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</si>
  <si>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</si>
  <si>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ACTIVE CURENTE</t>
  </si>
  <si>
    <t>DATORII</t>
  </si>
  <si>
    <t>C.</t>
  </si>
  <si>
    <t xml:space="preserve">1. </t>
  </si>
  <si>
    <t>Consiliul Judeţean Mureş</t>
  </si>
  <si>
    <t>Total</t>
  </si>
  <si>
    <t>Ansamblul Artistic Muresul</t>
  </si>
  <si>
    <t>Muzeul Judeţean Mureş</t>
  </si>
  <si>
    <t>Filarmonica de Stat</t>
  </si>
  <si>
    <t>Biblioteca Judeţeană Mureş</t>
  </si>
  <si>
    <t>Direcţia Judeţeană de Evidenţă a Persoanelor</t>
  </si>
  <si>
    <t>Centrul de Cultură Tradiţională şi Educaţie Artistică Mureş</t>
  </si>
  <si>
    <t>71</t>
  </si>
  <si>
    <t>DISPONIBIL DIN MIJLOACE CU DESTINAŢIE SPECIALĂ</t>
  </si>
  <si>
    <t>cod 05</t>
  </si>
  <si>
    <t>DENUMIREA INDICATORILOR</t>
  </si>
  <si>
    <t>- Sume primite ca donaţii şi sponsorizări (ct.550/analitic distinct)</t>
  </si>
  <si>
    <t>- EXCEDENT (rd.15+20-16-21)</t>
  </si>
  <si>
    <t>- DEFICIT (rd.16+21-15-20)</t>
  </si>
  <si>
    <t xml:space="preserve">REZULTATUL DIN ACTIVITATEA EXTRAORDINARĂ </t>
  </si>
  <si>
    <t>- EXCEDENT (rd.25-rd.26)</t>
  </si>
  <si>
    <t>- DEFICIT (rd.26-rd.25)</t>
  </si>
  <si>
    <t xml:space="preserve">REZULTATUL PATRIMONIAL AL EXERCIŢIULUI </t>
  </si>
  <si>
    <t>D</t>
  </si>
  <si>
    <t>008</t>
  </si>
  <si>
    <t>009</t>
  </si>
  <si>
    <t>010</t>
  </si>
  <si>
    <t>011</t>
  </si>
  <si>
    <t>50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</si>
  <si>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</si>
  <si>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</si>
  <si>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</si>
  <si>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</si>
  <si>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</si>
  <si>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</si>
  <si>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</si>
  <si>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</si>
  <si>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</si>
  <si>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</si>
  <si>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</si>
  <si>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72</t>
  </si>
  <si>
    <t>73</t>
  </si>
  <si>
    <t>74</t>
  </si>
  <si>
    <t>75</t>
  </si>
  <si>
    <t>78</t>
  </si>
  <si>
    <t>79</t>
  </si>
  <si>
    <t>C</t>
  </si>
  <si>
    <t>70</t>
  </si>
  <si>
    <t>Redacţia Revistei Vatra</t>
  </si>
  <si>
    <t>Redacţia Revistei Lato</t>
  </si>
  <si>
    <t>Nr.
crt.</t>
  </si>
  <si>
    <t>BILANŢ CONTABIL</t>
  </si>
  <si>
    <t>Denumirea indicatorilor</t>
  </si>
  <si>
    <t>Sold la:</t>
  </si>
  <si>
    <t>începutul anului</t>
  </si>
  <si>
    <t>sfârşitul perioadei</t>
  </si>
  <si>
    <t>A</t>
  </si>
  <si>
    <t>B</t>
  </si>
  <si>
    <t>A.</t>
  </si>
  <si>
    <t>B.</t>
  </si>
  <si>
    <t>Camera Agricola Judeteana Mures</t>
  </si>
  <si>
    <t>Cod rând</t>
  </si>
  <si>
    <t xml:space="preserve">C </t>
  </si>
  <si>
    <t>DATORII NECURENTE - sume ce trebuie plătite într-o perioada mai mare de un an</t>
  </si>
  <si>
    <t>CAPITALURI PROPRII</t>
  </si>
  <si>
    <t>CONTUL DE REZULTAT PATRIMONIAL</t>
  </si>
  <si>
    <t>cod 02</t>
  </si>
  <si>
    <t>Nr.crt.</t>
  </si>
  <si>
    <t>Căminul pentru Persoane Vârstnice Ideciu de Jos</t>
  </si>
  <si>
    <t>DENUMIREA INDICATORULUI</t>
  </si>
  <si>
    <t>An precedent</t>
  </si>
  <si>
    <t>An curent</t>
  </si>
  <si>
    <t>VENITURI OPERAŢIONALE</t>
  </si>
  <si>
    <t>CHELTUIELI OPERAŢIONALE</t>
  </si>
  <si>
    <t>REZULTATUL DIN ACTIVITATEA OPERAŢIONALĂ</t>
  </si>
  <si>
    <t>- EXCEDENT (rd.06-rd.13)</t>
  </si>
  <si>
    <t>- DEFICIT (rd.13-rd.06)</t>
  </si>
  <si>
    <t>REZULTATUL DIN ACTIVITATEA FINANCIARĂ</t>
  </si>
  <si>
    <t>- EXCEDENT (rd.17-rd.18)</t>
  </si>
  <si>
    <t>- DEFICIT (rd.18-rd.17)</t>
  </si>
  <si>
    <t>Total, din care:</t>
  </si>
  <si>
    <t>- EXCEDENT (rd.23+28-24-29)</t>
  </si>
  <si>
    <t>- DEFICIT (rd.24+29-23-28)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</si>
  <si>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</si>
  <si>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</si>
  <si>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</si>
  <si>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</si>
  <si>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</si>
  <si>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</si>
  <si>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</si>
  <si>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</si>
  <si>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</si>
  <si>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</si>
  <si>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SITUAŢIA FLUXURILOR DE TREZORERIE</t>
  </si>
  <si>
    <t>cod 03</t>
  </si>
  <si>
    <t>I. NUMERAR DIN ACTIVITATEA OPERAŢIONALĂ</t>
  </si>
  <si>
    <t>1. Încasări</t>
  </si>
  <si>
    <t>2. Plăţi</t>
  </si>
  <si>
    <t>3. Numerar net din activitatea operaţională (rd.02-rd.03)</t>
  </si>
  <si>
    <t>II. NUMERAR DIN ACTIVITATEA DE INVESTIŢII</t>
  </si>
  <si>
    <t>3. Numerar net din activitatea de investiţii (rd.06-rd.07)</t>
  </si>
  <si>
    <t>III. NUMERAR DIN ACTIVITATEA DE FINANŢARE</t>
  </si>
  <si>
    <t>3. Numerar net din activitatea de finanţare (rd.10-rd.11)</t>
  </si>
  <si>
    <t>IV. CREŞTEREA (DESCREŞTEREA) NETĂ DE NUMERAR ŞI ECHIVALENT DE NUMERAR (rd.04+rd.08+rd.12)</t>
  </si>
  <si>
    <t xml:space="preserve">V. NUMERAR ŞI ECHIVALENT DE NUMERAR LA ÎNCEPUTUL ANULUI </t>
  </si>
  <si>
    <t>cod 04</t>
  </si>
  <si>
    <t xml:space="preserve">V. NUMERAR ŞI ECHIVALENT DE NUMERAR LA ÎNCEPUTUL PERIOADEI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</si>
  <si>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</si>
  <si>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</si>
  <si>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</si>
  <si>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</si>
  <si>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</si>
  <si>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</si>
  <si>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</si>
  <si>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</si>
  <si>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</si>
  <si>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</si>
  <si>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</si>
  <si>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</si>
  <si>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</si>
  <si>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</si>
  <si>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</si>
  <si>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</si>
  <si>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</si>
  <si>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</si>
  <si>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</si>
  <si>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</si>
  <si>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</si>
  <si>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</si>
  <si>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</si>
  <si>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</si>
  <si>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</si>
  <si>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</si>
  <si>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</si>
  <si>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</si>
  <si>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</si>
  <si>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</si>
  <si>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</si>
  <si>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</si>
  <si>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</si>
  <si>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</si>
  <si>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</si>
  <si>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</si>
  <si>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</si>
  <si>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</si>
  <si>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42</t>
  </si>
  <si>
    <t>45</t>
  </si>
  <si>
    <t>46</t>
  </si>
  <si>
    <t>51</t>
  </si>
  <si>
    <t>52</t>
  </si>
  <si>
    <t>55</t>
  </si>
  <si>
    <t>- lei -</t>
  </si>
  <si>
    <t>-lei-</t>
  </si>
  <si>
    <t>001</t>
  </si>
  <si>
    <t>002</t>
  </si>
  <si>
    <t>003</t>
  </si>
  <si>
    <t>004</t>
  </si>
  <si>
    <t>005</t>
  </si>
  <si>
    <t>006</t>
  </si>
  <si>
    <t>007</t>
  </si>
  <si>
    <t>Situatia actiunilor detinute de institutiile publice, in numele statului roman, la societati comerciale,</t>
  </si>
  <si>
    <t>societati / companii nationale precum si in capitalul unor organisme internationale,</t>
  </si>
  <si>
    <t>Nr. crt.</t>
  </si>
  <si>
    <t>Denumirea societatii comerciale, societatii / companiei nationale sau organismului international</t>
  </si>
  <si>
    <t>Cod fiscal</t>
  </si>
  <si>
    <t>Cod CAEN</t>
  </si>
  <si>
    <t>Capitalul social</t>
  </si>
  <si>
    <t>Nr. actiuni</t>
  </si>
  <si>
    <t>Actiuni detinute de statul roman</t>
  </si>
  <si>
    <t>Baza legala pentru inregistrarea actiunilor</t>
  </si>
  <si>
    <t>Valoarea actiunilor</t>
  </si>
  <si>
    <t>Ponderea in capitalul social</t>
  </si>
  <si>
    <t>cotate</t>
  </si>
  <si>
    <t>necotate</t>
  </si>
  <si>
    <t>3=4+5</t>
  </si>
  <si>
    <t>7=3/1</t>
  </si>
  <si>
    <t>I  Actiuni detinute la societatile comerciale, societati/companii nationale din Romania (contul 260.1-contul 296.1)</t>
  </si>
  <si>
    <t>etc….</t>
  </si>
  <si>
    <t>II  Actiuni detinute la organisme internationale (contul 260.1-contul 296.1)</t>
  </si>
  <si>
    <t>Total general</t>
  </si>
  <si>
    <t>1 SC Parc Industrial SA</t>
  </si>
  <si>
    <t>2 SC Compania Aquaserv SA</t>
  </si>
  <si>
    <t>3 SC Serviciul de Utilităţi Rurale SA</t>
  </si>
  <si>
    <t>HCJ nr.43/2005</t>
  </si>
  <si>
    <t>HCJ nr.44/2005</t>
  </si>
  <si>
    <t>HCJ nr.87/2007</t>
  </si>
  <si>
    <t>Titluri de participare (ct.260-296)</t>
  </si>
  <si>
    <t xml:space="preserve">Creanţe curente - sume ce urmează a fi încasate într-o perioadă mai mică de un an </t>
  </si>
  <si>
    <t xml:space="preserve">Situaţia plăţilor efectuate </t>
  </si>
  <si>
    <t xml:space="preserve">cod 56 </t>
  </si>
  <si>
    <t>din care:</t>
  </si>
  <si>
    <t xml:space="preserve">Nr
crt
</t>
  </si>
  <si>
    <t xml:space="preserve">Denumirea 
indicatorilor
</t>
  </si>
  <si>
    <t xml:space="preserve">Cod rând
</t>
  </si>
  <si>
    <t xml:space="preserve">Buget de stat
( s01-stat)
</t>
  </si>
  <si>
    <t xml:space="preserve">Buget local 
(s02-local) 
</t>
  </si>
  <si>
    <t>Bugetul asigurărilor sociale de stat (s03-bass)</t>
  </si>
  <si>
    <t xml:space="preserve">Bugetul asigurărilor pentru şomaj (s 04-şomaj))
</t>
  </si>
  <si>
    <t>Bugetul Fondului naţional unic de asigurări sociale de sănătate (s05-sănătate)</t>
  </si>
  <si>
    <t>Bugetul instutuţiilor publice finanţate din venituri proprii şi subvenţii (s10-local)</t>
  </si>
  <si>
    <t>Bugetul instituţiilor publice şi activităţilor finanţate integral din venituri proprii (s15-local)</t>
  </si>
  <si>
    <t>Bugetul  creditelor externe  (s06-stat+local)</t>
  </si>
  <si>
    <t>Bugetul creditelor interne 
(s07-stat+local)</t>
  </si>
  <si>
    <t>Bugetul veniturilor şi cheltuielilor evidenţiate  în
afara bugetelor locale (Fondul de rulment) (s11-local)</t>
  </si>
  <si>
    <t xml:space="preserve">Bugetul instituţiilor publice şi activităţilor finanţate integral sau parţial din venituri proprii (s20-stat+asigurări+ autonome) </t>
  </si>
  <si>
    <t>Bugetul instituţiilor publice şi activităţilor finanţate integral din venituri proprii (s10-stat+autonome</t>
  </si>
  <si>
    <t>Total plăţii (titlu VIII  cod 56)</t>
  </si>
  <si>
    <t>Cheltuieli de personal  (titlu I)</t>
  </si>
  <si>
    <t>Bunuri şi servicii (titlu II)</t>
  </si>
  <si>
    <t>Dobânzi (titlu III)</t>
  </si>
  <si>
    <t>Subvenţii (titlu IV)</t>
  </si>
  <si>
    <t xml:space="preserve">6
</t>
  </si>
  <si>
    <t>Transferuri între unităţi ale administraţiei publice (titlu VI)</t>
  </si>
  <si>
    <t>Alte transferuri (titlu VI)</t>
  </si>
  <si>
    <t xml:space="preserve">Asistenţă socială (titlu IX) </t>
  </si>
  <si>
    <t>Alte cheltuieli (titlu X)</t>
  </si>
  <si>
    <t>Active nefinanciare (titlu XII)</t>
  </si>
  <si>
    <t>Rambursări de credite (titlu XVI)</t>
  </si>
  <si>
    <t>la titlul 56 "Proiecte cu finanţare din fonduri externe nerambursabile (FEN) postaderare"</t>
  </si>
  <si>
    <t>Conturi la trezorerii şi instituţii de credit:</t>
  </si>
  <si>
    <t xml:space="preserve">DATORII CURENTE - sume ce trebuie plătite într-o perioadă de până la un an </t>
  </si>
  <si>
    <t>80</t>
  </si>
  <si>
    <t>83</t>
  </si>
  <si>
    <t>84</t>
  </si>
  <si>
    <t>85</t>
  </si>
  <si>
    <t>86</t>
  </si>
  <si>
    <t>87</t>
  </si>
  <si>
    <t>88</t>
  </si>
  <si>
    <t>90</t>
  </si>
  <si>
    <t>Serviciul de Pază al Obiectivelor de Interes Judeţean</t>
  </si>
  <si>
    <t>4. R.A. Aeroportul TRANSILVANIA Targu Mures</t>
  </si>
  <si>
    <t>Centrul Judeţean de Resurse şi Asistenţă Educaţională Mureş</t>
  </si>
  <si>
    <t>Dobânda de încasat, alte valori, avansuri de trezorerie (ct.5187+532+542)</t>
  </si>
  <si>
    <t>33.1</t>
  </si>
  <si>
    <t>6702</t>
  </si>
  <si>
    <t>6802</t>
  </si>
  <si>
    <t>7402</t>
  </si>
  <si>
    <t>8402</t>
  </si>
  <si>
    <t xml:space="preserve"> </t>
  </si>
  <si>
    <t>Casa în lei (cont 5311)</t>
  </si>
  <si>
    <t>Total  (col.2+…+10)</t>
  </si>
  <si>
    <t>Disponibil buget de stat (7701)</t>
  </si>
  <si>
    <t>Disponibil buget local (7702)</t>
  </si>
  <si>
    <t>Conturi de disponibilități, din care:</t>
  </si>
  <si>
    <t>5002, din care:</t>
  </si>
  <si>
    <t>Centrul Școlar pentru Educație Incluzivă nr.1</t>
  </si>
  <si>
    <t>Centrul Școlar pentru Educație Incluzivă nr.2</t>
  </si>
  <si>
    <t>Centrul Școlar pentru Educație Incluzivă nr.3, SAM Reghin</t>
  </si>
  <si>
    <t>Teatrul pentru Copii și Tineret Ariel</t>
  </si>
  <si>
    <t>Direcția Generală de Asistență Socială și Protecția Copilului Mureș</t>
  </si>
  <si>
    <t>Serviciul Salvamont Salvaspeo</t>
  </si>
  <si>
    <t>- sume recuperate din excedentul anului precedent</t>
  </si>
  <si>
    <t>- sume utilizate din excedentul anului precedent</t>
  </si>
  <si>
    <t>14.1</t>
  </si>
  <si>
    <t>14.2</t>
  </si>
  <si>
    <t>VI. NUMERAR ŞI ECHIVALENT DE NUMERAR LA SFÂRŞITUL PERIOADEI (rd.13+rd.14+14.1-14.2), din care:</t>
  </si>
  <si>
    <t>la data de 31 decembrie 2013</t>
  </si>
  <si>
    <t xml:space="preserve">   la data de 31 decembrie 2013</t>
  </si>
  <si>
    <r>
      <t xml:space="preserve">Active fixe necorporale </t>
    </r>
    <r>
      <rPr>
        <sz val="10"/>
        <rFont val="Trebuchet MS"/>
        <family val="2"/>
      </rPr>
      <t>(ct.203+205+206+208+233-280-290-293)</t>
    </r>
  </si>
  <si>
    <r>
      <t>Instalaţii tehnice, mijloace de transport, animale plantaţii, mobilier, aparatură birotică şi alte active corporale</t>
    </r>
    <r>
      <rPr>
        <sz val="10"/>
        <rFont val="Trebuchet MS"/>
        <family val="2"/>
      </rPr>
      <t xml:space="preserve"> (ct.213+214+231-281-291-293)</t>
    </r>
  </si>
  <si>
    <r>
      <t xml:space="preserve">Terenuri şi clădiri </t>
    </r>
    <r>
      <rPr>
        <sz val="10"/>
        <rFont val="Trebuchet MS"/>
        <family val="2"/>
      </rPr>
      <t>(ct.211+212+231-281-291-293)</t>
    </r>
  </si>
  <si>
    <r>
      <t>Alte active nefinanciare</t>
    </r>
    <r>
      <rPr>
        <sz val="10"/>
        <rFont val="Trebuchet MS"/>
        <family val="2"/>
      </rPr>
      <t xml:space="preserve"> (ct.215)</t>
    </r>
  </si>
  <si>
    <r>
      <t>Active financiare necurente (investiţii pe termen lung) - peste 1 an</t>
    </r>
    <r>
      <rPr>
        <sz val="10"/>
        <rFont val="Trebuchet MS"/>
        <family val="2"/>
      </rPr>
      <t xml:space="preserve"> (ct.260+265+267-296)</t>
    </r>
  </si>
  <si>
    <r>
      <t>Creanţe necurente - sume ce urmează a fi încasate după o perioadă mai mare de 1 an</t>
    </r>
    <r>
      <rPr>
        <sz val="10"/>
        <rFont val="Trebuchet MS"/>
        <family val="2"/>
      </rPr>
      <t xml:space="preserve"> (ct.4112+4282+4612-4912-4962)</t>
    </r>
  </si>
  <si>
    <r>
      <t xml:space="preserve">Creanţe comerciale necurente - sume ce urmează a fi încasate după o perioadă mai mare de un an </t>
    </r>
    <r>
      <rPr>
        <sz val="10"/>
        <rFont val="Trebuchet MS"/>
        <family val="2"/>
      </rPr>
      <t>(ct.4112+4118+4612-4912-4962)</t>
    </r>
  </si>
  <si>
    <r>
      <t>TOTAL ACTIVE NECURENTE</t>
    </r>
    <r>
      <rPr>
        <sz val="10"/>
        <rFont val="Trebuchet MS"/>
        <family val="2"/>
      </rPr>
      <t xml:space="preserve"> (rd.03+04+05+06+07+09)</t>
    </r>
  </si>
  <si>
    <r>
      <t>Stocuri</t>
    </r>
    <r>
      <rPr>
        <sz val="10"/>
        <rFont val="Trebuchet MS"/>
        <family val="2"/>
      </rPr>
      <t xml:space="preserve"> (ct.301+302+303+304+305+307+309+331+332+341+345+346+347+349+351+354+356+357+
358+359+361+371+381+/-348+/-378-391-392-393-394-395-396-397-398)</t>
    </r>
  </si>
  <si>
    <r>
      <t xml:space="preserve">Creanţe din operaţiuni comerciale, avansuri şi alte decontrări </t>
    </r>
    <r>
      <rPr>
        <sz val="10"/>
        <rFont val="Trebuchet MS"/>
        <family val="2"/>
      </rPr>
      <t>(ct.232+234+409+4111+4118+413+418+425+4282+4611+473+481+482+483-4911-4961+5182)</t>
    </r>
  </si>
  <si>
    <r>
      <t xml:space="preserve">Creanţe comerciale şi avansuri </t>
    </r>
    <r>
      <rPr>
        <sz val="10"/>
        <rFont val="Trebuchet MS"/>
        <family val="2"/>
      </rPr>
      <t>(ct.4111+4118+413+418+4611-4911-4961)</t>
    </r>
  </si>
  <si>
    <r>
      <t xml:space="preserve">Avansuri acordate </t>
    </r>
    <r>
      <rPr>
        <sz val="10"/>
        <rFont val="Trebuchet MS"/>
        <family val="2"/>
      </rPr>
      <t>(ct.232+234+409)</t>
    </r>
  </si>
  <si>
    <r>
      <t>Creanţe bugetare</t>
    </r>
    <r>
      <rPr>
        <sz val="10"/>
        <rFont val="Trebuchet MS"/>
        <family val="2"/>
      </rPr>
      <t xml:space="preserve"> (ct.431+437+4424+4428+444+446+4482+463+464+465+4664+4665+4681+
+4682+4684+4687+469-497)</t>
    </r>
  </si>
  <si>
    <r>
      <t xml:space="preserve">Creanţele bugetului general consolidat </t>
    </r>
    <r>
      <rPr>
        <sz val="10"/>
        <rFont val="Trebuchet MS"/>
        <family val="2"/>
      </rPr>
      <t>(ct.461+463+464+465+4664+4665-497)</t>
    </r>
  </si>
  <si>
    <r>
      <t xml:space="preserve">Creanţe din operaţiuni cu fonduri externe nerambursabile şi fonduri de la buget </t>
    </r>
    <r>
      <rPr>
        <sz val="10"/>
        <rFont val="Trebuchet MS"/>
        <family val="2"/>
      </rPr>
      <t>(ct.4501+4503+4505+4507+4511+4513+4515+4531+4541+4543+4545+4551+4553+4561+4563+4571+4572+4573+4581+4583+473+474) din care:</t>
    </r>
  </si>
  <si>
    <r>
      <t xml:space="preserve">Sume de primit de la Comisia Europeană </t>
    </r>
    <r>
      <rPr>
        <sz val="10"/>
        <rFont val="Trebuchet MS"/>
        <family val="2"/>
      </rPr>
      <t>(ct.4501+4503+4505+4507)</t>
    </r>
  </si>
  <si>
    <r>
      <t xml:space="preserve">Împrumuturi pe termen scurt acordate </t>
    </r>
    <r>
      <rPr>
        <sz val="10"/>
        <rFont val="Trebuchet MS"/>
        <family val="2"/>
      </rPr>
      <t>(ct.2671+2672+2673+2675+2676+2678+2679+4681+4682+4683+4684+4685+4686+4687+4688+4689+469)</t>
    </r>
  </si>
  <si>
    <r>
      <t xml:space="preserve">Total creanţe curente </t>
    </r>
    <r>
      <rPr>
        <sz val="10"/>
        <rFont val="Trebuchet MS"/>
        <family val="2"/>
      </rPr>
      <t>(rd.21+23+25+27)</t>
    </r>
  </si>
  <si>
    <r>
      <t>Investiţii pe termen scurt</t>
    </r>
    <r>
      <rPr>
        <sz val="10"/>
        <rFont val="Trebuchet MS"/>
        <family val="2"/>
      </rPr>
      <t xml:space="preserve"> (ct.505-595)</t>
    </r>
  </si>
  <si>
    <r>
      <t>Conturi la trezorerie, casa, alte valori, avansuri de trezorerie</t>
    </r>
    <r>
      <rPr>
        <sz val="10"/>
        <rFont val="Trebuchet MS"/>
        <family val="2"/>
      </rPr>
      <t xml:space="preserve"> (ct.510+5121+5125+5131+5141+5161+5171+520+5211+5212+5221+5222+523+524+5251+5252
+5253+526+527+528+5291+5292+5299+531+532+542+550+551+552+553+554+555+556+557+
558+5601+5602+561+562+5711+5712+5713+5714+5741+5742+5743+5744)</t>
    </r>
  </si>
  <si>
    <r>
      <t xml:space="preserve">din care: depozite </t>
    </r>
    <r>
      <rPr>
        <sz val="10"/>
        <rFont val="Trebuchet MS"/>
        <family val="2"/>
      </rPr>
      <t>(ct.5153+5187+5222+5602+5714+5744)</t>
    </r>
  </si>
  <si>
    <r>
      <t>Conturi la instituţii de credit, casa, avansuri de trezorerie</t>
    </r>
    <r>
      <rPr>
        <sz val="10"/>
        <rFont val="Trebuchet MS"/>
        <family val="2"/>
      </rPr>
      <t xml:space="preserve"> (ct.5112+5121+5124+5125+5126+5131+5132+5141+5142+5151+5152+5153+5161+5162+5172+
5314+5411+5412+550+558+560)</t>
    </r>
  </si>
  <si>
    <r>
      <t xml:space="preserve">din care: depozite </t>
    </r>
    <r>
      <rPr>
        <sz val="10"/>
        <rFont val="Trebuchet MS"/>
        <family val="2"/>
      </rPr>
      <t>(ct.5153+5187+5602)</t>
    </r>
  </si>
  <si>
    <r>
      <t xml:space="preserve">Total disponibilităţi </t>
    </r>
    <r>
      <rPr>
        <sz val="10"/>
        <rFont val="Trebuchet MS"/>
        <family val="2"/>
      </rPr>
      <t>(rd.33+35)</t>
    </r>
  </si>
  <si>
    <r>
      <t xml:space="preserve">Conturi de disponibilităţi ale Trezoreriei Centrale </t>
    </r>
    <r>
      <rPr>
        <sz val="10"/>
        <rFont val="Trebuchet MS"/>
        <family val="2"/>
      </rPr>
      <t>(ct.5126+5127+5201+5202+5203+5241+5242+5243)</t>
    </r>
  </si>
  <si>
    <r>
      <t>Cheltuieli în avans</t>
    </r>
    <r>
      <rPr>
        <sz val="10"/>
        <rFont val="Trebuchet MS"/>
        <family val="2"/>
      </rPr>
      <t xml:space="preserve"> (ct.471)</t>
    </r>
  </si>
  <si>
    <r>
      <t>TOTAL ACTIVE CURENTE</t>
    </r>
    <r>
      <rPr>
        <sz val="10"/>
        <rFont val="Trebuchet MS"/>
        <family val="2"/>
      </rPr>
      <t xml:space="preserve"> (rd.19+30+31+40+41+42)</t>
    </r>
  </si>
  <si>
    <r>
      <t xml:space="preserve">TOTAL ACTIVE </t>
    </r>
    <r>
      <rPr>
        <sz val="10"/>
        <rFont val="Trebuchet MS"/>
        <family val="2"/>
      </rPr>
      <t>(rd.15+45)</t>
    </r>
  </si>
  <si>
    <r>
      <t xml:space="preserve">Sume necurente - sume ce urmează a fi plătite după o perioadă mai mare de un an </t>
    </r>
    <r>
      <rPr>
        <sz val="10"/>
        <rFont val="Trebuchet MS"/>
        <family val="2"/>
      </rPr>
      <t>(ct.403+4042+405+269+4622+509), din care:</t>
    </r>
  </si>
  <si>
    <r>
      <t xml:space="preserve">Datorii comerciale </t>
    </r>
    <r>
      <rPr>
        <sz val="10"/>
        <rFont val="Trebuchet MS"/>
        <family val="2"/>
      </rPr>
      <t>(ct.401+403+4042+405+4622)</t>
    </r>
  </si>
  <si>
    <r>
      <t>Împrumuturi pe termen lung</t>
    </r>
    <r>
      <rPr>
        <sz val="10"/>
        <rFont val="Trebuchet MS"/>
        <family val="2"/>
      </rPr>
      <t xml:space="preserve"> (ct.1612+1622+1632+1642+1652+166+1672+168-169)</t>
    </r>
  </si>
  <si>
    <r>
      <t>Provizioane</t>
    </r>
    <r>
      <rPr>
        <sz val="10"/>
        <rFont val="Trebuchet MS"/>
        <family val="2"/>
      </rPr>
      <t xml:space="preserve"> (ct.151)</t>
    </r>
  </si>
  <si>
    <r>
      <t>TOTAL DATORII NECURENTE</t>
    </r>
    <r>
      <rPr>
        <sz val="10"/>
        <rFont val="Trebuchet MS"/>
        <family val="2"/>
      </rPr>
      <t xml:space="preserve"> (rd.52+54+55)</t>
    </r>
  </si>
  <si>
    <r>
      <t>Datorii comerciale, avansuri şi alte decontări (</t>
    </r>
    <r>
      <rPr>
        <sz val="10"/>
        <rFont val="Trebuchet MS"/>
        <family val="2"/>
      </rPr>
      <t>ct.401+403+4041+405+408+419+4621+473+481+482+483+
269), din care:</t>
    </r>
  </si>
  <si>
    <r>
      <t>Datorii comerciale şi avansuri</t>
    </r>
    <r>
      <rPr>
        <sz val="10"/>
        <rFont val="Trebuchet MS"/>
        <family val="2"/>
      </rPr>
      <t>(ct.401+403+4041+405+408+4621), din care:</t>
    </r>
  </si>
  <si>
    <r>
      <t xml:space="preserve">Avansuri primite </t>
    </r>
    <r>
      <rPr>
        <sz val="10"/>
        <rFont val="Trebuchet MS"/>
        <family val="2"/>
      </rPr>
      <t>(ct.419)</t>
    </r>
  </si>
  <si>
    <r>
      <t>Datorii către bugete</t>
    </r>
    <r>
      <rPr>
        <sz val="10"/>
        <rFont val="Trebuchet MS"/>
        <family val="2"/>
      </rPr>
      <t xml:space="preserve"> (ct.440+441+4423+4428+444+446+4481+4671+4672+4673+4674
+4675)</t>
    </r>
  </si>
  <si>
    <r>
      <t xml:space="preserve">Datoriile instituţiilor publice către bugete </t>
    </r>
    <r>
      <rPr>
        <sz val="10"/>
        <rFont val="Trebuchet MS"/>
        <family val="2"/>
      </rPr>
      <t>(ct.431+437+4423+4428+444+446+4481)</t>
    </r>
  </si>
  <si>
    <r>
      <t xml:space="preserve">Contribuţii sociale </t>
    </r>
    <r>
      <rPr>
        <sz val="10"/>
        <rFont val="Trebuchet MS"/>
        <family val="2"/>
      </rPr>
      <t>(ct.431+437)</t>
    </r>
  </si>
  <si>
    <r>
      <t xml:space="preserve">Sume datorate bugetului din Fonduri externe nerambursabile </t>
    </r>
    <r>
      <rPr>
        <sz val="10"/>
        <rFont val="Trebuchet MS"/>
        <family val="2"/>
      </rPr>
      <t>(ct.4555)</t>
    </r>
  </si>
  <si>
    <r>
      <t xml:space="preserve">Datorii din operaţiuni cu Fonduri externe nerambursabile şi fonduri de la buget, alte datorii către alte organisme internaţionale </t>
    </r>
    <r>
      <rPr>
        <sz val="10"/>
        <rFont val="Trebuchet MS"/>
        <family val="2"/>
      </rPr>
      <t>(ct.4502+4504+4506+4512+4514+4516+4521+4522+4532+4542+4544+4546+4552+4554+4564+4584+4585+459+462+473+475) din care:</t>
    </r>
  </si>
  <si>
    <r>
      <t xml:space="preserve">din care: sume datorate Comisiei Europene </t>
    </r>
    <r>
      <rPr>
        <sz val="10"/>
        <rFont val="Trebuchet MS"/>
        <family val="2"/>
      </rPr>
      <t>(ct.4502+4504+4506+459+462)</t>
    </r>
  </si>
  <si>
    <r>
      <t>Împrumuturi pe termen scurt - sume ce trebuie plătite într-o perioadă de până la un an</t>
    </r>
    <r>
      <rPr>
        <sz val="10"/>
        <rFont val="Trebuchet MS"/>
        <family val="2"/>
      </rPr>
      <t xml:space="preserve"> (ct.5186+5191+5192+5194+5195+5196+5197+5198)</t>
    </r>
  </si>
  <si>
    <r>
      <t>Împrumuturi pe termen lung - sume ce trebuie plătite în cursul exerciţiului curent</t>
    </r>
    <r>
      <rPr>
        <sz val="10"/>
        <rFont val="Trebuchet MS"/>
        <family val="2"/>
      </rPr>
      <t xml:space="preserve"> (ct.1611+1621+1631+1641+1651+1671+168-169)</t>
    </r>
  </si>
  <si>
    <r>
      <t xml:space="preserve">Salariile angajaţilor </t>
    </r>
    <r>
      <rPr>
        <sz val="10"/>
        <rFont val="Trebuchet MS"/>
        <family val="2"/>
      </rPr>
      <t>(ct.421+423+426+427+4281+431+437+438)</t>
    </r>
  </si>
  <si>
    <r>
      <t xml:space="preserve">Alte drepturi cuvenite altor categorii de persoane (pensii, indemnizaţii de şomaj, burse) </t>
    </r>
    <r>
      <rPr>
        <sz val="10"/>
        <rFont val="Trebuchet MS"/>
        <family val="2"/>
      </rPr>
      <t>(ct.422+424+426+4272+4273+429+438)</t>
    </r>
  </si>
  <si>
    <r>
      <t>Venituri în avans</t>
    </r>
    <r>
      <rPr>
        <sz val="10"/>
        <rFont val="Trebuchet MS"/>
        <family val="2"/>
      </rPr>
      <t xml:space="preserve"> (ct.472)</t>
    </r>
  </si>
  <si>
    <r>
      <t>TOTAL DATORII CURENTE</t>
    </r>
    <r>
      <rPr>
        <sz val="10"/>
        <rFont val="Trebuchet MS"/>
        <family val="2"/>
      </rPr>
      <t xml:space="preserve"> (rd.60+62+65+70+71+72+73+74+75)</t>
    </r>
  </si>
  <si>
    <r>
      <t xml:space="preserve">TOTAL DATORII </t>
    </r>
    <r>
      <rPr>
        <sz val="10"/>
        <rFont val="Trebuchet MS"/>
        <family val="2"/>
      </rPr>
      <t>(rd.58+78)</t>
    </r>
  </si>
  <si>
    <r>
      <t>ACTIVE NETE = TOTAL ACTIVE - TOTAL DATORII = CAPITALURI PROPRII</t>
    </r>
    <r>
      <rPr>
        <sz val="10"/>
        <rFont val="Trebuchet MS"/>
        <family val="2"/>
      </rPr>
      <t xml:space="preserve"> (rd.80=rd.46-79=rd.90)</t>
    </r>
  </si>
  <si>
    <r>
      <t>Rezerve, fonduri</t>
    </r>
    <r>
      <rPr>
        <sz val="10"/>
        <rFont val="Trebuchet MS"/>
        <family val="2"/>
      </rPr>
      <t xml:space="preserve"> (ct.100+101+102+103+104+105+106+131+132+133+134+135+136+137+139)</t>
    </r>
  </si>
  <si>
    <r>
      <t xml:space="preserve">Rezultatul reportat </t>
    </r>
    <r>
      <rPr>
        <sz val="10"/>
        <rFont val="Trebuchet MS"/>
        <family val="2"/>
      </rPr>
      <t>(ct.117-sold creditor)</t>
    </r>
  </si>
  <si>
    <r>
      <t>Rezultatul reportat</t>
    </r>
    <r>
      <rPr>
        <sz val="10"/>
        <rFont val="Trebuchet MS"/>
        <family val="2"/>
      </rPr>
      <t xml:space="preserve"> (ct.117-sold debitor)</t>
    </r>
  </si>
  <si>
    <r>
      <t>Rezultatul patrimonial al exerciţiului</t>
    </r>
    <r>
      <rPr>
        <sz val="10"/>
        <rFont val="Trebuchet MS"/>
        <family val="2"/>
      </rPr>
      <t xml:space="preserve"> (ct.121-sold creditor)</t>
    </r>
  </si>
  <si>
    <r>
      <t>Rezultatul patrimonial al exerciţiului</t>
    </r>
    <r>
      <rPr>
        <sz val="10"/>
        <rFont val="Trebuchet MS"/>
        <family val="2"/>
      </rPr>
      <t xml:space="preserve"> (ct.121-sold debitor)</t>
    </r>
  </si>
  <si>
    <r>
      <t>TOTAL CAPITALURI PROPRII</t>
    </r>
    <r>
      <rPr>
        <sz val="10"/>
        <rFont val="Trebuchet MS"/>
        <family val="2"/>
      </rPr>
      <t xml:space="preserve"> (rd.84+85-86+87-88)</t>
    </r>
  </si>
  <si>
    <r>
      <t xml:space="preserve">Venituri din impozite, taxe, contribuţii de asigurări şi alte venituri ale bugetelor </t>
    </r>
    <r>
      <rPr>
        <sz val="10"/>
        <rFont val="Trebuchet MS"/>
        <family val="2"/>
      </rPr>
      <t>(ct.730+731+732+733+734+735+736+739+745+746+750+751)</t>
    </r>
  </si>
  <si>
    <r>
      <t xml:space="preserve">Venituri din activităţi economice </t>
    </r>
    <r>
      <rPr>
        <sz val="10"/>
        <rFont val="Trebuchet MS"/>
        <family val="2"/>
      </rPr>
      <t>(ct.701+702+703+704+705+706+707+708+/-709)</t>
    </r>
  </si>
  <si>
    <r>
      <t xml:space="preserve">Finanţări, subvenţii, transferuri, alocaţii bugetare cu destinaţie specială </t>
    </r>
    <r>
      <rPr>
        <sz val="10"/>
        <rFont val="Trebuchet MS"/>
        <family val="2"/>
      </rPr>
      <t>(ct.770+771+772+773+774+776+778+779)</t>
    </r>
  </si>
  <si>
    <r>
      <t>Alte venituri operaţionale</t>
    </r>
    <r>
      <rPr>
        <sz val="10"/>
        <rFont val="Trebuchet MS"/>
        <family val="2"/>
      </rPr>
      <t xml:space="preserve"> (ct.714+719+721+722+781)</t>
    </r>
  </si>
  <si>
    <r>
      <t>TOTAL VENITURI OPERAŢIONALE</t>
    </r>
    <r>
      <rPr>
        <sz val="10"/>
        <rFont val="Trebuchet MS"/>
        <family val="2"/>
      </rPr>
      <t xml:space="preserve"> (rd.02+03+04+05)</t>
    </r>
  </si>
  <si>
    <r>
      <t>Salariile şi contribuţiile sociale aferente angajaţilor</t>
    </r>
    <r>
      <rPr>
        <sz val="10"/>
        <rFont val="Trebuchet MS"/>
        <family val="2"/>
      </rPr>
      <t xml:space="preserve"> (ct.641+642+645+646+647)</t>
    </r>
  </si>
  <si>
    <r>
      <t>Subvenţii şi transferuri</t>
    </r>
    <r>
      <rPr>
        <sz val="10"/>
        <rFont val="Trebuchet MS"/>
        <family val="2"/>
      </rPr>
      <t xml:space="preserve"> (ct.670+671+672+673+674+676+677+679)</t>
    </r>
  </si>
  <si>
    <r>
      <t xml:space="preserve">Stocuri, consumabile, lucrări şi servicii executate de terţi </t>
    </r>
    <r>
      <rPr>
        <sz val="10"/>
        <rFont val="Trebuchet MS"/>
        <family val="2"/>
      </rPr>
      <t>(ct.601+602+603+606+607+608+609+610+611+612+613+614+622+623+624+626+627+628+629)</t>
    </r>
  </si>
  <si>
    <r>
      <t>Cheltuieli de capital, amortizări şi provizioane</t>
    </r>
    <r>
      <rPr>
        <sz val="10"/>
        <rFont val="Trebuchet MS"/>
        <family val="2"/>
      </rPr>
      <t xml:space="preserve"> (ct.681+682+689)</t>
    </r>
  </si>
  <si>
    <r>
      <t xml:space="preserve">Alte cheltuieli operaţionale </t>
    </r>
    <r>
      <rPr>
        <sz val="10"/>
        <rFont val="Trebuchet MS"/>
        <family val="2"/>
      </rPr>
      <t>(ct.635+654+658)</t>
    </r>
  </si>
  <si>
    <r>
      <t>TOTAL CHELTUIELI OPERAŢIONALE</t>
    </r>
    <r>
      <rPr>
        <sz val="10"/>
        <rFont val="Trebuchet MS"/>
        <family val="2"/>
      </rPr>
      <t xml:space="preserve"> (rd.08+09+10+11+12)</t>
    </r>
  </si>
  <si>
    <r>
      <t>VENITURI FINANCIARE</t>
    </r>
    <r>
      <rPr>
        <sz val="10"/>
        <rFont val="Trebuchet MS"/>
        <family val="2"/>
      </rPr>
      <t xml:space="preserve"> (ct.763+764+765+766+767+768+769+786)</t>
    </r>
  </si>
  <si>
    <r>
      <t>CHELTUIELI FINANCIARE</t>
    </r>
    <r>
      <rPr>
        <sz val="10"/>
        <rFont val="Trebuchet MS"/>
        <family val="2"/>
      </rPr>
      <t xml:space="preserve"> (ct.663+664+665+666+667+668+669+686)</t>
    </r>
  </si>
  <si>
    <r>
      <t>REZULTATUL DIN ACTIVITATEA CURENTĂ</t>
    </r>
    <r>
      <rPr>
        <sz val="10"/>
        <rFont val="Trebuchet MS"/>
        <family val="2"/>
      </rPr>
      <t xml:space="preserve"> (rd.14+rd.19)</t>
    </r>
  </si>
  <si>
    <r>
      <t xml:space="preserve">VENITURI EXTRAORDINARE </t>
    </r>
    <r>
      <rPr>
        <sz val="10"/>
        <rFont val="Trebuchet MS"/>
        <family val="2"/>
      </rPr>
      <t>(ct.790+791)</t>
    </r>
  </si>
  <si>
    <r>
      <t>CHELTUIELI EXTRAORDINARE</t>
    </r>
    <r>
      <rPr>
        <sz val="10"/>
        <rFont val="Trebuchet MS"/>
        <family val="2"/>
      </rPr>
      <t xml:space="preserve"> (ct.690+691)</t>
    </r>
  </si>
  <si>
    <t>CONTUL DE EXECUŢIE A BUGETULUI INSTITUŢIEI PUBLICE - VENITURI</t>
  </si>
  <si>
    <t>cod 20</t>
  </si>
  <si>
    <t>D E N U M I R E A     I N D I C A T O R I L O R</t>
  </si>
  <si>
    <t>Cod indicator</t>
  </si>
  <si>
    <t>Prevederi bugetare iniţiale</t>
  </si>
  <si>
    <t>Drepturi constatate</t>
  </si>
  <si>
    <t>Încasări realizate</t>
  </si>
  <si>
    <t>Stingeri pe alte căi decât încasări</t>
  </si>
  <si>
    <t>Drepturi constatate de încasat</t>
  </si>
  <si>
    <t>din anii precedenţi</t>
  </si>
  <si>
    <t>din anul curent</t>
  </si>
  <si>
    <t>1</t>
  </si>
  <si>
    <t>2</t>
  </si>
  <si>
    <t>4</t>
  </si>
  <si>
    <t>5</t>
  </si>
  <si>
    <t>6</t>
  </si>
  <si>
    <t>7</t>
  </si>
  <si>
    <t>8=3-6-7</t>
  </si>
  <si>
    <t>VENITURI -TOTAL(cod 00.02+00.15+00.16+00.17+45.02)</t>
  </si>
  <si>
    <t>I. VENITURI CURENTE (cod 00.03+00.12)</t>
  </si>
  <si>
    <t>A. VENITURI FISCALE (cod 00.04+06.02+00.09+00.10+00.11)</t>
  </si>
  <si>
    <t>A1. IMPOZIT PE VENIT, PROFIT SI CASTIGURI DIN CAPITAL (cod 00.05+00.06+00.07)</t>
  </si>
  <si>
    <t>A1.2. IMPOZIT PE VENIT, PROFIT SI CASTIGURI DIN CAPITAL  DE LA PERSOANE FIZICE( cod 03.02+04.02)</t>
  </si>
  <si>
    <t>Cote si sume defalcate din impozitul pe venit (cod 04.02.01+04.02.04)</t>
  </si>
  <si>
    <t>Cote defalcate din impozitul pe venit</t>
  </si>
  <si>
    <t>Sume alocate din cotele defalcate din impozitul pe venit  pentru echilibrarea bugetelor locale</t>
  </si>
  <si>
    <t>A4.IMPOZITE SI TAXE PE BUNURI SI SERVICII (cod 11.02+12.02+15.02+16.02)</t>
  </si>
  <si>
    <t>Sume defalcate din TVA (cod 11.02.01+11.02.02+11.02.05 la 11.02.07)</t>
  </si>
  <si>
    <t>Sume defalcate din taxa pe valoarea adaugata pentru finantarea cheltuielilor descentralizate la nivelul judetelor</t>
  </si>
  <si>
    <t>Sume defalcate din taxa pe valoarea adaugata  pentru drumuri</t>
  </si>
  <si>
    <t>Sume defalcate din taxa pe valoarea adaugata  pentru echilibrarea bugetelor locale</t>
  </si>
  <si>
    <t>Taxe pe utilizarea bunurilor, autorizarea utilizarii bunurilor sau pe desfasurarea de activitati  (cod 16.02.02+16.02.03+16.02.50)</t>
  </si>
  <si>
    <t>Taxe si tarife pentru eliberarea de licente si autorizatii de functionare</t>
  </si>
  <si>
    <t>Alte taxe pe utilizarea bunurilor, autorizarea utilizarii bunurilor sau pe desfasurarea de activitati</t>
  </si>
  <si>
    <t>C.   VENITURI NEFISCALE (cod 00.13+00.14)</t>
  </si>
  <si>
    <t>C1.  VENITURI DIN PROPRIETATE (cod 30.02+31.02)</t>
  </si>
  <si>
    <t>Venituri din proprietate (cod 30.02.01+30.02.05+30.02.08+ 30.02.50)</t>
  </si>
  <si>
    <t>Venituri din concesiuni si inchirieri</t>
  </si>
  <si>
    <t>C2.  VANZARI DE BUNURI SI SERVICII   (cod 33.02+34.02+35.02+36.02+37.02)</t>
  </si>
  <si>
    <t>Venituri din prestari de servicii si alte activitati   (cod 33.02.08+33.02.10+33.02.12+33.02.24+33.02.27+33.02.28+33.02.50)</t>
  </si>
  <si>
    <t>Venituri din prestari de servicii</t>
  </si>
  <si>
    <t>Venituri din recuperarea cheltuielilor de judecata, imputatii si despagubiri</t>
  </si>
  <si>
    <t>Alte venituri din prestari de servicii si alte activitati</t>
  </si>
  <si>
    <t>Amenzi, penalitati si confiscari (cod 35.02.01 la35.02.03+35.02.50)</t>
  </si>
  <si>
    <t>Venituri din amenzi si alte sanctiuni aplicate potrivit dispozitiilor legale</t>
  </si>
  <si>
    <t>Diverse venituri       (cod 36.02.01+36.02.05+36.02.06 +36.02.07+36.02.11+36.02.22+36.02.23+36.02.50)</t>
  </si>
  <si>
    <t>Alte venituri</t>
  </si>
  <si>
    <t>Transferuri voluntare,altele decat subventiile (cod 37.02.01+37.02.03 la 37.02.05+37.02.50)</t>
  </si>
  <si>
    <t>Donatii si sponsorizari</t>
  </si>
  <si>
    <t>Varsaminte din sectiunea de functionare pentru finantarea sectiunii de dezvoltare a bugetului local (cu semnul minus)</t>
  </si>
  <si>
    <t>Varsaminte din sectiunea de functionare</t>
  </si>
  <si>
    <t>Alte transferuri voluntare</t>
  </si>
  <si>
    <t>II. VENITURI DIN CAPITAL (cod 39.02)</t>
  </si>
  <si>
    <t>Venituri din valorificarea unor bunuri  (cod 39.02.01+39.02.03+39.02.04+ 39.02.07+39.02.10)</t>
  </si>
  <si>
    <t>Venituri din valorificarea unor bunuri ale institutiilor publice</t>
  </si>
  <si>
    <t>IV. SUBVENTII (cod 00.18)</t>
  </si>
  <si>
    <t>SUBVENTII DE LA ALTE NIVELE ALE ADMINISTRATIEI PUBLICE (cod 42.02+43.02)</t>
  </si>
  <si>
    <t xml:space="preserve">Subventii de la bugetul de stat (cod 42.02.01+42.02.05+ 42.02.09+42.02.10+42.02.12 la 42.02.21+42.02.28+ 42.02.29+42.02.32 la 42.02.36+42.02.40 la 42.02.42+ 42.02.44 la 42.02.46+42.02.51+42.02.52+42.02.54+42.02.55+ 42.02.57+42.02.58+42.02.59+42.02.62)  
</t>
  </si>
  <si>
    <t>Subventii de la bugetul de stat catre bugetele locale necesare sustinerii derularii proiectelor finantate din fonduri externe nerambursabile (FEN) postaderare</t>
  </si>
  <si>
    <t>Finantarea drepturilor acordate persoanelor cu handicap</t>
  </si>
  <si>
    <t>Sume primite de la administratiile locale in cadrul programelor FEGA implementate de APIA</t>
  </si>
  <si>
    <t>Subventii din bugetul de stat pentru finantarea camerelor agricole</t>
  </si>
  <si>
    <t>Subventii primite de la bugetul de stat pentru finantarea investitiilor pentru institutii publice de asistenta sociala si unitati de asistenta medico-sociale</t>
  </si>
  <si>
    <t>Sume alocate din bugetul de stat aferente corectiilor financiare</t>
  </si>
  <si>
    <t>Subventii de la alte administratii   (cod 43.02.01+43.02.04+43.02.07+43.02.08+43.02.20)</t>
  </si>
  <si>
    <t>Alte subventii primite de la administratia centrala pentru finantarea unor activitati</t>
  </si>
  <si>
    <t>Sume primite de la UE/alti donatori  in contul platilor efectuate si prefinantari ( cod 45.02.01 la 45.02.05+45.02.07+45.02.08+45.02.15 la 45.02.21)</t>
  </si>
  <si>
    <t>Fondul European de Dezvoltare Regionala (cod 45.02.01.01 la 45.02.01.03)</t>
  </si>
  <si>
    <t>Sume primite in contul platilor efectuate in anul curent</t>
  </si>
  <si>
    <t>Sume primite in contul platilor efectuate in anii anteriori</t>
  </si>
  <si>
    <t>Prefinantare</t>
  </si>
  <si>
    <t>Sume primite în contul platilor efectuate în anul curent</t>
  </si>
  <si>
    <t>Sume primite în contul platilor efectuate în anii anteriori</t>
  </si>
  <si>
    <t>VENITURILE SECTIUNII DE FUNCTIONARE (cod 00.02+00.16+00.17) - TOTAL</t>
  </si>
  <si>
    <t>VENITURI PROPRII (00.02-11.02-37.02+00.16)</t>
  </si>
  <si>
    <t>I.  VENITURI CURENTE (cod 00.03+00.12)</t>
  </si>
  <si>
    <t>A. VENITURI FISCALE  (cod 00.04+06.02+00.09+00.10+00.11)</t>
  </si>
  <si>
    <t>A1.  IMPOZIT  PE VENIT, PROFIT SI CASTIGURI DIN CAPITAL  (cod 00.05+00.06+00.07)</t>
  </si>
  <si>
    <t>Cote si sume defalcate din impozitul pe venit   (cod 04.02.01+04.02.04)</t>
  </si>
  <si>
    <t>A4.  IMPOZITE SI TAXE PE BUNURI SI SERVICII   (cod 11.02+12.02+15.02+16.02)</t>
  </si>
  <si>
    <t>Sume defalcate din TVA  (cod  11.02.01+11.02.02+11.02.05+11.02.06)</t>
  </si>
  <si>
    <t>Taxe pe utilizarea bunurilor, autorizarea utilizarii bunurilor sau pe desfasurarea de activitati   (cod 16.02.02+16.02.03+16.02.50)</t>
  </si>
  <si>
    <t>Venituri din proprietate (cod 30.02.01+30.02.05+30.02.08+30.02.50)</t>
  </si>
  <si>
    <t>Venituri din prestari de servicii si alte activitati (cod 33.02.08+33.02.10+33.02.12+33.02.24+33.02.27+33.02.28+33.02.50)</t>
  </si>
  <si>
    <t>Amenzi, penalitati si confiscari   (cod 35.02.01 la 35.02.03+35.02.50)</t>
  </si>
  <si>
    <t>Diverse venituri (cod 36.02.01+36.02.05+36.02.06+36.02.11+36.02.50)</t>
  </si>
  <si>
    <t>Transferuri voluntare,  altele decat subventiile  (cod 37.02.01+37.02.03+37.02.50)</t>
  </si>
  <si>
    <t>Varsaminte din sectiunea de functionare pentru finantarea sectiunii de dezvoltare a bugetului local ( cu semnul minus)</t>
  </si>
  <si>
    <t xml:space="preserve">Subventii de la bugetul de stat (cod 42.02.21+42.02.28+ 42.02.32 la 42.02.36+42.02.41+ 42.02.42+42.02.44 la 42.02.46+42.02.51+42.02.54)   
</t>
  </si>
  <si>
    <t>Sume primite de la administratiile locale în cadrul programelor FEGA implementate de APIA</t>
  </si>
  <si>
    <t>VENITURILE SECTIUNII DE DEZVOLTARE (00.02+00.15+00.16+00.17+45.02) - TOTAL</t>
  </si>
  <si>
    <t>VENITURI PROPRII (cod 00.02-11.02-37.02+00.15+00.16)</t>
  </si>
  <si>
    <t>C. VENITURI NEFISCALE (cod 00.14)</t>
  </si>
  <si>
    <t>C2.  VANZARI DE BUNURI SI SERVICII   (cod 36.02+37.02)</t>
  </si>
  <si>
    <t>Transferuri voluntare, altele decat subventiile (cod 37.02.04+37.02.05)</t>
  </si>
  <si>
    <t>Venituri din valorificarea unor bunuri  (cod 39.02.01+39.02.03+39.02.04+39.02.07+39.02.10)</t>
  </si>
  <si>
    <t>SUBVENTII DE LA ALTE NIVELE ALE ADMINISTRATIEI PUBLICE (cod 42.02)</t>
  </si>
  <si>
    <t>Subventii de la bugetul de stat  (cod 42.02.01+42.02.05+ 42.02.09+42.02.10+42.02.12 la 42.02.20+42.02.29+42.02.40+42.02.51+42.02.52+42.02.55+42.02.57+42.02.58+42.02.59 +42.02.62)</t>
  </si>
  <si>
    <t>Sume primite de la UE/alti donatori  in contul platilor efectuate si prefinantari  ( cod 45.02.01 la 45.02.05+45.02.07+45.02.08+45.02.15 la 45.02.21)</t>
  </si>
  <si>
    <t>000102</t>
  </si>
  <si>
    <t>4802</t>
  </si>
  <si>
    <t>0002</t>
  </si>
  <si>
    <t>0003</t>
  </si>
  <si>
    <t>0004</t>
  </si>
  <si>
    <t>0006</t>
  </si>
  <si>
    <t>0402</t>
  </si>
  <si>
    <t>040201</t>
  </si>
  <si>
    <t>040204</t>
  </si>
  <si>
    <t>0010</t>
  </si>
  <si>
    <t>1102</t>
  </si>
  <si>
    <t>110201</t>
  </si>
  <si>
    <t>110205</t>
  </si>
  <si>
    <t>110206</t>
  </si>
  <si>
    <t>1602</t>
  </si>
  <si>
    <t>160203</t>
  </si>
  <si>
    <t>160250</t>
  </si>
  <si>
    <t>0012</t>
  </si>
  <si>
    <t>0013</t>
  </si>
  <si>
    <t>3002</t>
  </si>
  <si>
    <t>300205</t>
  </si>
  <si>
    <t>0014</t>
  </si>
  <si>
    <t>3302</t>
  </si>
  <si>
    <t>330228</t>
  </si>
  <si>
    <t>3502</t>
  </si>
  <si>
    <t>350201</t>
  </si>
  <si>
    <t>3602</t>
  </si>
  <si>
    <t>360250</t>
  </si>
  <si>
    <t>3702</t>
  </si>
  <si>
    <t>370201</t>
  </si>
  <si>
    <t>370203</t>
  </si>
  <si>
    <t>370204</t>
  </si>
  <si>
    <t>0015</t>
  </si>
  <si>
    <t>3902</t>
  </si>
  <si>
    <t>390201</t>
  </si>
  <si>
    <t>0017</t>
  </si>
  <si>
    <t>0018</t>
  </si>
  <si>
    <t>4202</t>
  </si>
  <si>
    <t>420220</t>
  </si>
  <si>
    <t>420221</t>
  </si>
  <si>
    <t>420242</t>
  </si>
  <si>
    <t>420244</t>
  </si>
  <si>
    <t>420252</t>
  </si>
  <si>
    <t>420262</t>
  </si>
  <si>
    <t>4302</t>
  </si>
  <si>
    <t>430220</t>
  </si>
  <si>
    <t>4502</t>
  </si>
  <si>
    <t>450201</t>
  </si>
  <si>
    <t>45020101</t>
  </si>
  <si>
    <t>45020102</t>
  </si>
  <si>
    <t>45020103</t>
  </si>
  <si>
    <t>000102F</t>
  </si>
  <si>
    <t>4802F</t>
  </si>
  <si>
    <t>0002F</t>
  </si>
  <si>
    <t>0003F</t>
  </si>
  <si>
    <t>0004F</t>
  </si>
  <si>
    <t>0006F</t>
  </si>
  <si>
    <t>0402F</t>
  </si>
  <si>
    <t>040201F</t>
  </si>
  <si>
    <t>040204F</t>
  </si>
  <si>
    <t>0010F</t>
  </si>
  <si>
    <t>1102F</t>
  </si>
  <si>
    <t>110201F</t>
  </si>
  <si>
    <t>110205F</t>
  </si>
  <si>
    <t>110206F</t>
  </si>
  <si>
    <t>1602F</t>
  </si>
  <si>
    <t>160203F</t>
  </si>
  <si>
    <t>160250F</t>
  </si>
  <si>
    <t>0012F</t>
  </si>
  <si>
    <t>0013F</t>
  </si>
  <si>
    <t>3002F</t>
  </si>
  <si>
    <t>300205F</t>
  </si>
  <si>
    <t>0014F</t>
  </si>
  <si>
    <t>3302F</t>
  </si>
  <si>
    <t>330228F</t>
  </si>
  <si>
    <t>3502F</t>
  </si>
  <si>
    <t>350201F</t>
  </si>
  <si>
    <t>3602F</t>
  </si>
  <si>
    <t>360250F</t>
  </si>
  <si>
    <t>3702F</t>
  </si>
  <si>
    <t>370201F</t>
  </si>
  <si>
    <t>370203F</t>
  </si>
  <si>
    <t>0017F</t>
  </si>
  <si>
    <t>0018F</t>
  </si>
  <si>
    <t>4202F</t>
  </si>
  <si>
    <t>420221F</t>
  </si>
  <si>
    <t>420242F</t>
  </si>
  <si>
    <t>420244F</t>
  </si>
  <si>
    <t>4302F</t>
  </si>
  <si>
    <t>430220F</t>
  </si>
  <si>
    <t>000102D</t>
  </si>
  <si>
    <t>4802D</t>
  </si>
  <si>
    <t>0002D</t>
  </si>
  <si>
    <t>0012D</t>
  </si>
  <si>
    <t>0014D</t>
  </si>
  <si>
    <t>3702D</t>
  </si>
  <si>
    <t>370204D</t>
  </si>
  <si>
    <t>0015D</t>
  </si>
  <si>
    <t>3902D</t>
  </si>
  <si>
    <t>390201D</t>
  </si>
  <si>
    <t>0017D</t>
  </si>
  <si>
    <t>0018D</t>
  </si>
  <si>
    <t>4202D</t>
  </si>
  <si>
    <t>420220D</t>
  </si>
  <si>
    <t>420252D</t>
  </si>
  <si>
    <t>420262D</t>
  </si>
  <si>
    <t>4502D</t>
  </si>
  <si>
    <t>450201D</t>
  </si>
  <si>
    <t>45020101D</t>
  </si>
  <si>
    <t>45020102D</t>
  </si>
  <si>
    <t>45020103D</t>
  </si>
  <si>
    <t>Prevederi bugetare trimestriale/ definitive</t>
  </si>
  <si>
    <t>VENITURI PROPRII (cod 00.02-11.02-37.02+ 00.15+ 00.16)</t>
  </si>
  <si>
    <t>CONTUL DE EXECUŢIE A BUGETULUI INSTITUŢIEI PUBLICE - CHELTUIELI</t>
  </si>
  <si>
    <t>cod 21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</si>
  <si>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</si>
  <si>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</si>
  <si>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</si>
  <si>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</si>
  <si>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</si>
  <si>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</si>
  <si>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</si>
  <si>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iniţiale</t>
  </si>
  <si>
    <t>trimestriale/
definitive</t>
  </si>
  <si>
    <t>3</t>
  </si>
  <si>
    <t>7=5-6</t>
  </si>
  <si>
    <t>8</t>
  </si>
  <si>
    <t>TOTAL CHELTUIELI (cod 50.02+59.02+63.02+70.02+74.02+79.02)</t>
  </si>
  <si>
    <t>Partea I-a SERVICII PUBLICE GENERALE (cod 51.02+54.02+55.02+56.02)</t>
  </si>
  <si>
    <t>Autoritati publice si actiuni externe (cod 51.02.01)</t>
  </si>
  <si>
    <t>Autoritati executive si legislative (cod 51.02.01.03)</t>
  </si>
  <si>
    <t>Autoritati  executive</t>
  </si>
  <si>
    <t>Alte servicii publice generale (cod 54.02.05 la 54.02.07+54.02.10+54.02.50)</t>
  </si>
  <si>
    <t>Fond de rezerva bugetara la dispozitia autoritatilor locale</t>
  </si>
  <si>
    <t>Servicii publice comunitare de evidenta a persoanelor</t>
  </si>
  <si>
    <t>Alte servicii publice generale</t>
  </si>
  <si>
    <t>Tranzactii privind datoria publica si imprumuturi</t>
  </si>
  <si>
    <t>Partea a II-a APARARE, ORDINE PUBLICA SI SIGURANTA NATIONALA (60.02+61.02)</t>
  </si>
  <si>
    <t>Aparare (cod 60.02.02)</t>
  </si>
  <si>
    <t>Aparare nationala</t>
  </si>
  <si>
    <t>Partea a III-a CHELTUIELI SOCIAL-CULTURALE( cod 65.02+66.02+67.02+68.02)</t>
  </si>
  <si>
    <t>Invatamant (cod 65.02.03 la 65.02.05+65.02.07+65.02.11+65.02.50)</t>
  </si>
  <si>
    <t>Invatamant prescolar si primar (cod 65.02.03.01+65.02.03.02)</t>
  </si>
  <si>
    <t>Invatamant primar</t>
  </si>
  <si>
    <t>Invatamant nedefinibil prin nivel (cod 65.02.07.04)</t>
  </si>
  <si>
    <t>Invatamant special</t>
  </si>
  <si>
    <t>Sanatate (cod 66.02.06+66.02.08+66.02.50)</t>
  </si>
  <si>
    <t>Servicii medicale in unitati sanitare cu paturi (cod 66.02.06.01+66.02.06.03)</t>
  </si>
  <si>
    <t>Spitale generale</t>
  </si>
  <si>
    <t>Alte cheltuieli in domeniul sanatatii (cod 66.02.50.50)</t>
  </si>
  <si>
    <t>Alte institutii si actiuni sanitare</t>
  </si>
  <si>
    <t>Cultura, recreere si religie (cod 67.02.03+67.02.05+67.02.06+67.02.50)</t>
  </si>
  <si>
    <t>Servicii culturale (cod 67.02.03.02 la 67.02.03.08+67.02.03.12+67.02.03.30)</t>
  </si>
  <si>
    <t>Biblioteci publice comunale, oratenesti, municipale</t>
  </si>
  <si>
    <t>Muzee</t>
  </si>
  <si>
    <t>Institutii publice de spectacole si concerte</t>
  </si>
  <si>
    <t>Centre pentru conservarea si promovarea culturii traditionale</t>
  </si>
  <si>
    <t>Servicii recreative si sportive (cod 67.02.05.01 la 67.02.05.03)</t>
  </si>
  <si>
    <t>Sport</t>
  </si>
  <si>
    <t>Servicii religioase</t>
  </si>
  <si>
    <t>Alte servicii in domeniile culturii, recreerii si religiei</t>
  </si>
  <si>
    <t>Asigurari si asistenta sociala (cod 68.02.04 la 68.02.06+68.02.10+68.02.11+68.02.12+68.02.15+68.02.50)</t>
  </si>
  <si>
    <t>Asistenta acordata persoanelor in varsta</t>
  </si>
  <si>
    <t>Asistenta sociala in caz de boli si invaliditati (cod 68.02.05.02)</t>
  </si>
  <si>
    <t>Asistenta sociala in caz de invaliditate</t>
  </si>
  <si>
    <t>Asistenta sociala pentru familie si copii</t>
  </si>
  <si>
    <t>Alte cheltuieli in domeniul asigurarilor si asistentei sociale</t>
  </si>
  <si>
    <t>Partea a IV-a SERVICII SI DEZVOLTARE PUBLICA, LOCUINTE, MEDIU SI APE (cod 70.02+74.02)</t>
  </si>
  <si>
    <t>Locuinte, servicii si dezvoltare publica (cod 70.02.03+70.02.05 la 70.02.07+70.02.50)</t>
  </si>
  <si>
    <t>Alimentari cu apa si amenajari hidrotehnice (cod 70.02.05.01+70.02.05.02)</t>
  </si>
  <si>
    <t>Alimentare cu apa</t>
  </si>
  <si>
    <t>Protectia mediului (cod 74.02.03+74.02.05+74.02.06)</t>
  </si>
  <si>
    <t>Reducerea si controlul poluarii</t>
  </si>
  <si>
    <t>Salubritate si gestiunea deseurilor (cod 74.02.05.01+74.02.05.02)</t>
  </si>
  <si>
    <t>Colectarea, tratarea si distrugerea deseurilor</t>
  </si>
  <si>
    <t>Partea a V-a ACTIUNI ECONOMICE  (80.02+81.02+83.02+84.02+87.02)</t>
  </si>
  <si>
    <t>Actiuni generale economice, comerciale si de munca (cod 80.02.01)</t>
  </si>
  <si>
    <t>Actiuni generale economice si comerciale (cod 80.02.01.06+80.02.01.09+80.02.01.10+80.02.01.30)</t>
  </si>
  <si>
    <t>Programe de dezvoltare regionala si sociala</t>
  </si>
  <si>
    <t>Agricultura, silvicultura, piscicultura si vanatoare (cod 83.02.03)</t>
  </si>
  <si>
    <t>Agricultura (cod 83.02.03.03+83.02.03.07+83.02.03.30)</t>
  </si>
  <si>
    <t>Camere agricole</t>
  </si>
  <si>
    <t>Transporturi (cod 84.02.03+84.02.04+84.02.06+84.02.50)</t>
  </si>
  <si>
    <t>Transport rutier (cod 84.02.03.01 la 84.02.03.03)</t>
  </si>
  <si>
    <t>Drumuri si poduri</t>
  </si>
  <si>
    <t>Transport aerian (cod 84.02.06.02)</t>
  </si>
  <si>
    <t>Aviatia civila</t>
  </si>
  <si>
    <t>Alte cheltuieli in domeniul transporturilor</t>
  </si>
  <si>
    <t>Alte actiuni economice (cod 87.02.01+87.02.03 la 87.02.05+87.02.50)</t>
  </si>
  <si>
    <t>Alte actiuni economice</t>
  </si>
  <si>
    <t xml:space="preserve">CHELTUIELILE SECTIUNII DE FUNCTIONARE (cod 50.02+59.02+63.02+70.02+74.02+79.02)
</t>
  </si>
  <si>
    <t>Autoritati executive</t>
  </si>
  <si>
    <t>Biblioteci publice comunale, orasenesti, municipale</t>
  </si>
  <si>
    <t>Asigurari si asistenta sociala (cod 68.02.04 la 68.02.06 +68.02.10+68.02.11+68.02.12+68.02.15+68.02.50)</t>
  </si>
  <si>
    <t>Actiuni generale economice si comerciale (cod 80.02.01.06+ 80.02.01.09+ 80.02.01.10+ 80.02.01.30)</t>
  </si>
  <si>
    <t>Transport rutier (cod 84.02.03.01 la cod 84.02.03.03)</t>
  </si>
  <si>
    <t>CHELTUIELILE SECTIUNII DE DEZVOLTARE (cod 50.02+59.02+63.02+70.02+74.02+79.02)</t>
  </si>
  <si>
    <t>Partea I-a SERVICII PUBLICE GENERALE (cod 51.02+54.02)</t>
  </si>
  <si>
    <t>Partea a III-a CHELTUIELI SOCIAL-CULTURALE (cod 65.02+66.02+67.02+68.02)</t>
  </si>
  <si>
    <t>Partea aV-a ACTIUNI ECONOMICE  (80.02+81.02+83.02+84.02+87.02)</t>
  </si>
  <si>
    <t>Transporturi (cod 84.02.03+84.02.06+84.02.50)</t>
  </si>
  <si>
    <t>4902</t>
  </si>
  <si>
    <t>5002</t>
  </si>
  <si>
    <t>5102</t>
  </si>
  <si>
    <t>510201</t>
  </si>
  <si>
    <t>51020103</t>
  </si>
  <si>
    <t>5402</t>
  </si>
  <si>
    <t>540205</t>
  </si>
  <si>
    <t>540210</t>
  </si>
  <si>
    <t>540250</t>
  </si>
  <si>
    <t>5502</t>
  </si>
  <si>
    <t>5902</t>
  </si>
  <si>
    <t>6002</t>
  </si>
  <si>
    <t>600202</t>
  </si>
  <si>
    <t>6302</t>
  </si>
  <si>
    <t>6502</t>
  </si>
  <si>
    <t>650203</t>
  </si>
  <si>
    <t>65020302</t>
  </si>
  <si>
    <t>650207</t>
  </si>
  <si>
    <t>65020704</t>
  </si>
  <si>
    <t>6602</t>
  </si>
  <si>
    <t>660206</t>
  </si>
  <si>
    <t>66020601</t>
  </si>
  <si>
    <t>660250</t>
  </si>
  <si>
    <t>66025050</t>
  </si>
  <si>
    <t>670203</t>
  </si>
  <si>
    <t>67020302</t>
  </si>
  <si>
    <t>67020303</t>
  </si>
  <si>
    <t>67020304</t>
  </si>
  <si>
    <t>67020308</t>
  </si>
  <si>
    <t>670205</t>
  </si>
  <si>
    <t>67020501</t>
  </si>
  <si>
    <t>670206</t>
  </si>
  <si>
    <t>670250</t>
  </si>
  <si>
    <t>680204</t>
  </si>
  <si>
    <t>680205</t>
  </si>
  <si>
    <t>68020502</t>
  </si>
  <si>
    <t>680206</t>
  </si>
  <si>
    <t>680250</t>
  </si>
  <si>
    <t>6902</t>
  </si>
  <si>
    <t>7002</t>
  </si>
  <si>
    <t>700205</t>
  </si>
  <si>
    <t>70020501</t>
  </si>
  <si>
    <t>740203</t>
  </si>
  <si>
    <t>740205</t>
  </si>
  <si>
    <t>74020502</t>
  </si>
  <si>
    <t>7902</t>
  </si>
  <si>
    <t>8002</t>
  </si>
  <si>
    <t>800201</t>
  </si>
  <si>
    <t>80020110</t>
  </si>
  <si>
    <t>8302</t>
  </si>
  <si>
    <t>830203</t>
  </si>
  <si>
    <t>83020307</t>
  </si>
  <si>
    <t>840203</t>
  </si>
  <si>
    <t>84020301</t>
  </si>
  <si>
    <t>840206</t>
  </si>
  <si>
    <t>84020602</t>
  </si>
  <si>
    <t>840250</t>
  </si>
  <si>
    <t>8702</t>
  </si>
  <si>
    <t>870250</t>
  </si>
  <si>
    <t>4902F</t>
  </si>
  <si>
    <t>5002F</t>
  </si>
  <si>
    <t>5102F</t>
  </si>
  <si>
    <t>510201F</t>
  </si>
  <si>
    <t>51020103F</t>
  </si>
  <si>
    <t>5402F</t>
  </si>
  <si>
    <t>540205F</t>
  </si>
  <si>
    <t>540210F</t>
  </si>
  <si>
    <t>540250F</t>
  </si>
  <si>
    <t>5502F</t>
  </si>
  <si>
    <t>5902F</t>
  </si>
  <si>
    <t>6002F</t>
  </si>
  <si>
    <t>600202F</t>
  </si>
  <si>
    <t>6302F</t>
  </si>
  <si>
    <t>6502F</t>
  </si>
  <si>
    <t>650203F</t>
  </si>
  <si>
    <t>65020302F</t>
  </si>
  <si>
    <t>650207F</t>
  </si>
  <si>
    <t>65020704F</t>
  </si>
  <si>
    <t>6602F</t>
  </si>
  <si>
    <t>660206F</t>
  </si>
  <si>
    <t>66020601F</t>
  </si>
  <si>
    <t>6702F</t>
  </si>
  <si>
    <t>670203F</t>
  </si>
  <si>
    <t>67020302F</t>
  </si>
  <si>
    <t>67020303F</t>
  </si>
  <si>
    <t>67020304F</t>
  </si>
  <si>
    <t>67020308F</t>
  </si>
  <si>
    <t>670205F</t>
  </si>
  <si>
    <t>67020501F</t>
  </si>
  <si>
    <t>670206F</t>
  </si>
  <si>
    <t>670250F</t>
  </si>
  <si>
    <t>6802F</t>
  </si>
  <si>
    <t>680204F</t>
  </si>
  <si>
    <t>680205F</t>
  </si>
  <si>
    <t>68020502F</t>
  </si>
  <si>
    <t>680206F</t>
  </si>
  <si>
    <t>680250F</t>
  </si>
  <si>
    <t>7902F</t>
  </si>
  <si>
    <t>8302F</t>
  </si>
  <si>
    <t>830203F</t>
  </si>
  <si>
    <t>83020307F</t>
  </si>
  <si>
    <t>8402F</t>
  </si>
  <si>
    <t>840203F</t>
  </si>
  <si>
    <t>84020301F</t>
  </si>
  <si>
    <t>840206F</t>
  </si>
  <si>
    <t>84020602F</t>
  </si>
  <si>
    <t>840250F</t>
  </si>
  <si>
    <t>8702F</t>
  </si>
  <si>
    <t>870250F</t>
  </si>
  <si>
    <t>4902D</t>
  </si>
  <si>
    <t>5002D</t>
  </si>
  <si>
    <t>5102D</t>
  </si>
  <si>
    <t>510201D</t>
  </si>
  <si>
    <t>51020103D</t>
  </si>
  <si>
    <t>5402D</t>
  </si>
  <si>
    <t>540210D</t>
  </si>
  <si>
    <t>540250D</t>
  </si>
  <si>
    <t>5902D</t>
  </si>
  <si>
    <t>6002D</t>
  </si>
  <si>
    <t>600202D</t>
  </si>
  <si>
    <t>6302D</t>
  </si>
  <si>
    <t>6502D</t>
  </si>
  <si>
    <t>650207D</t>
  </si>
  <si>
    <t>65020704D</t>
  </si>
  <si>
    <t>6602D</t>
  </si>
  <si>
    <t>660206D</t>
  </si>
  <si>
    <t>66020601D</t>
  </si>
  <si>
    <t>660250D</t>
  </si>
  <si>
    <t>66025050D</t>
  </si>
  <si>
    <t>6702D</t>
  </si>
  <si>
    <t>670203D</t>
  </si>
  <si>
    <t>67020302D</t>
  </si>
  <si>
    <t>67020303D</t>
  </si>
  <si>
    <t>67020304D</t>
  </si>
  <si>
    <t>67020308D</t>
  </si>
  <si>
    <t>670250D</t>
  </si>
  <si>
    <t>6802D</t>
  </si>
  <si>
    <t>680205D</t>
  </si>
  <si>
    <t>68020502D</t>
  </si>
  <si>
    <t>680206D</t>
  </si>
  <si>
    <t>680250D</t>
  </si>
  <si>
    <t>6902D</t>
  </si>
  <si>
    <t>7002D</t>
  </si>
  <si>
    <t>700205D</t>
  </si>
  <si>
    <t>70020501D</t>
  </si>
  <si>
    <t>7402D</t>
  </si>
  <si>
    <t>740203D</t>
  </si>
  <si>
    <t>740205D</t>
  </si>
  <si>
    <t>74020502D</t>
  </si>
  <si>
    <t>7902D</t>
  </si>
  <si>
    <t>8002D</t>
  </si>
  <si>
    <t>800201D</t>
  </si>
  <si>
    <t>80020110D</t>
  </si>
  <si>
    <t>8402D</t>
  </si>
  <si>
    <t>840203D</t>
  </si>
  <si>
    <t>84020301D</t>
  </si>
  <si>
    <t>840206D</t>
  </si>
  <si>
    <t>84020602D</t>
  </si>
  <si>
    <t>cod 7</t>
  </si>
  <si>
    <t>TOTAL CHELTUIELI(SECTIUNEA DE FUNCTIONARE+SECTIUNEA DE DEZVOLTARE)</t>
  </si>
  <si>
    <t>SECTIUNEA DE FUNCTIONARE (cod 01+79+84)</t>
  </si>
  <si>
    <t>CHELTUIELI CURENTE (10+20+30+40+50+51SF+55SF+57+59)</t>
  </si>
  <si>
    <t>TITLUL I  CHELTUIELI DE PERSONAL (cod 10.01 la10.03)</t>
  </si>
  <si>
    <t>Cheltuieli salariale in bani  ( cod 10.01.01 la 10.01.16+10.01.30)</t>
  </si>
  <si>
    <t>Salarii de baza</t>
  </si>
  <si>
    <t>Sporuri pentru conditii de munca</t>
  </si>
  <si>
    <t>Alte sporuri</t>
  </si>
  <si>
    <t>Fond pentru posturi ocupate prin cumul</t>
  </si>
  <si>
    <t>Fond aferent platii cu ora</t>
  </si>
  <si>
    <t>Indemnizatii platite unor persoane din afara unitatii</t>
  </si>
  <si>
    <t>Indemnizatii de delegare</t>
  </si>
  <si>
    <t>Alocatii pentru transportul la si de la locul de munca</t>
  </si>
  <si>
    <t>Alte drepturi salariale in bani</t>
  </si>
  <si>
    <t>Contributii (cod 10.03.01 la 10.03.06)</t>
  </si>
  <si>
    <t>Contributii de asigurari sociale de stat</t>
  </si>
  <si>
    <t>Contributii de asigurari de somaj</t>
  </si>
  <si>
    <t>Contributii de asigurari sociale de sanatate</t>
  </si>
  <si>
    <t>Contributii de asigurari pentru accidente de munca si boli profesionale</t>
  </si>
  <si>
    <t>Prime de asigurare de  viata platite de angajator pentru angajati</t>
  </si>
  <si>
    <t>Contributii pentru concedii si indemnizatii</t>
  </si>
  <si>
    <t>TITLUL II  BUNURI SI SERVICII (cod 20.01 la 20.06+20.09 la 20.16+20.18 la 20.25+20.27+20.30)</t>
  </si>
  <si>
    <t>Bunuri si servicii  (cod 20.01.01 la 20.01.09+20.01.30)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</si>
  <si>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</si>
  <si>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</si>
  <si>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</si>
  <si>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</si>
  <si>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</si>
  <si>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</si>
  <si>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</si>
  <si>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</si>
  <si>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</si>
  <si>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</si>
  <si>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</si>
  <si>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Hrana (cod 20.03.01+20.03.02)</t>
  </si>
  <si>
    <t>Hrana pentru oameni</t>
  </si>
  <si>
    <t>Hrana pentru animale</t>
  </si>
  <si>
    <t>Medicamente si materiale sanitare  (cod 20.04.01 la 20.04.04)</t>
  </si>
  <si>
    <t>Medicamente</t>
  </si>
  <si>
    <t>Materiale sanitare</t>
  </si>
  <si>
    <t>Dezinfectanti</t>
  </si>
  <si>
    <t>Bunuri de natura obiectelor de inventar  (cod 20.05.01+20.05.03+20.05.30)</t>
  </si>
  <si>
    <t>Uniforme si echipament</t>
  </si>
  <si>
    <t>Lenjerie si accesorii de pat</t>
  </si>
  <si>
    <t>Alte obiecte de inventar</t>
  </si>
  <si>
    <t>Deplasari, detasari, transferari  (cod 20.06.01+20.06.02)</t>
  </si>
  <si>
    <t>Deplasari interne, detasari, transferari</t>
  </si>
  <si>
    <t>Deplasari in strainatate</t>
  </si>
  <si>
    <t>Carti, publicatii si materiale documentare</t>
  </si>
  <si>
    <t>Pregatire profesionala</t>
  </si>
  <si>
    <t>Protectia muncii</t>
  </si>
  <si>
    <t>Alte cheltuieli (cod 20.30.01 la 20.30.04+20.30.06+20.30.07+20.30.09+20.30.30)</t>
  </si>
  <si>
    <t>Protocol si reprezentare</t>
  </si>
  <si>
    <t>Chirii</t>
  </si>
  <si>
    <t>Fondul Presedintelui/Fondul conducatorului institutiei publice</t>
  </si>
  <si>
    <t>Alte cheltuieli cu bunuri si servicii</t>
  </si>
  <si>
    <t>TITLUL III DOBANZI (cod 30.01 la 30.03)</t>
  </si>
  <si>
    <t>Dobanzi aferente datoriei publice externe (cod 30.02.01la 30.02.03+30.02.05)</t>
  </si>
  <si>
    <t>Dobanzi aferente creditelor externe contractate de ordonatorii de credite</t>
  </si>
  <si>
    <t>TITLUL V FONDURI DE REZERVA  (cod 50.04)</t>
  </si>
  <si>
    <t>TITLUL VI TRANSFERURI INTRE UNITATI ALE ADMINISTRATIEI PUBLICE (cod 51.01) (cod 51.01)</t>
  </si>
  <si>
    <t>Transferuri curente    (cod 51.01.01+51.01.03+51.01.05+ 51.01.14+51.01.15+ 51.01.24 +51.01.26 +51.01.31+51.01.39+ 51.01.46+51.01.49)</t>
  </si>
  <si>
    <t>Transferuri catre institutii publice</t>
  </si>
  <si>
    <t>Actiuni de sanatate</t>
  </si>
  <si>
    <t>Finantarea aeroporturilor de interes local</t>
  </si>
  <si>
    <t>Transferuri din bugetele locale pentru finantarea cheltuielilor curente din domeniul sanatatii</t>
  </si>
  <si>
    <t>Transferuri din bugetele locale pentru finantarea camerelor agricole</t>
  </si>
  <si>
    <t>TITLUL IX ASISTENTA SOCIALA  (cod  57.02)</t>
  </si>
  <si>
    <t>Ajutoare sociale (cod 57.02.01  la 57.02.04)</t>
  </si>
  <si>
    <t>Ajutoare sociale in numerar</t>
  </si>
  <si>
    <t>Ajutoare sociale in natura</t>
  </si>
  <si>
    <t>TITLUL  X ALTE CHELTUIELI (cod 59.01+59.02+59.08+59.11+59.12+59.15+59.17+59.20+59.22+59.25+59.30+59.35)</t>
  </si>
  <si>
    <t>Asociatii si fundatii</t>
  </si>
  <si>
    <t>Sustinerea cultelor</t>
  </si>
  <si>
    <t>Contributii la salarizarea personalului neclerical</t>
  </si>
  <si>
    <t>OPERATIUNI FINANCIARE (cod 80+81)</t>
  </si>
  <si>
    <t>TITLUL XVI RAMBURSARI DE CREDITE (cod 81.01+81.02)</t>
  </si>
  <si>
    <t>Rambursari de credite externe (cod 81.01.01 +81.01.02+81.01.05+ 81.01.06)</t>
  </si>
  <si>
    <t>Rambursari de credite externe contractate de ordonatorii de credite</t>
  </si>
  <si>
    <t>TITLUL XVII PLATI EFECTUATE IN ANII PRECEDENTI SI RECUPERATE IN ANUL CURENT (cod 85.01)</t>
  </si>
  <si>
    <t>TITLUL XVII PLATII EFECTUATE ÎN ANII PRECEDENTI SI RECUPERATE ÎN ANUL CURENT (cod 85.01)</t>
  </si>
  <si>
    <t>Plati efectuate in anii precedenti si recuperate in anul curent</t>
  </si>
  <si>
    <t>SECTIUNEA DE DEZVOLTARE (cod 51+55+56+70+81+84)</t>
  </si>
  <si>
    <t>TITLUL VI TRANSFERURI INTRE UNITATI ALE ADMINISTRATIEI PUBLICE (cod 51.02)</t>
  </si>
  <si>
    <t>Transferuri de capital (cod 51.02.12+ 51.02.28+51.02.29)</t>
  </si>
  <si>
    <t>Transferuri din bugetele locale pentru finantarea cheltuielilor de capital din domeniul sanatatii</t>
  </si>
  <si>
    <t>Alte transferuri de capital catre institutii publice</t>
  </si>
  <si>
    <t>TITLUL VII ALTE TRANSFERURI (cod 55.01)</t>
  </si>
  <si>
    <t>A. Transferuri interne (cod 55.01.03+55.01.08 la 55.01.10+55.01.13+55.01.15+55.01.28+55.01.42)</t>
  </si>
  <si>
    <t>Programe de dezvoltare</t>
  </si>
  <si>
    <t>Transferuri din bugetul local catre asociatiile de dezvoltare intercomunitara</t>
  </si>
  <si>
    <t>Titlul VIII PROIECTE CU FINANTARE DIN FONDURI EXTERNE NERAMBURSABILE (FEN) POSTADERARE (cod 56.01 la 56.05+56.07+56.08+56.15 la 56.18+56.25+56.27+56.28)</t>
  </si>
  <si>
    <t>Programe din Fondul European de Dezvoltare Regionala (FEDR) (cod 56.01.01 la 56.01.03)</t>
  </si>
  <si>
    <t>Finantarea nationala*)</t>
  </si>
  <si>
    <t>Finantarea externa nerambursabila*)</t>
  </si>
  <si>
    <t>Cheltuieli neeligibile*)</t>
  </si>
  <si>
    <t>CHELTUIELI DE CAPITAL ((cod 71+72+75)</t>
  </si>
  <si>
    <t>TITLUL XII . ACTIVE NEFINANCIARE (cod 71.01 + 71.03)</t>
  </si>
  <si>
    <t>Active fixe (cod 71.01.01 la 71.01.03+71.01.30)</t>
  </si>
  <si>
    <t>Constructii</t>
  </si>
  <si>
    <t>Masini, echipamente si mijloace de transport</t>
  </si>
  <si>
    <t>Mobilier, aparatura birotica si alte active corporale</t>
  </si>
  <si>
    <t>Alte active fixe</t>
  </si>
  <si>
    <t>OPERATIUNI FINANCIARE (cod 81)</t>
  </si>
  <si>
    <t>TITLUL VI TRANSFERURI INTRE UNITATI ALE ADMINISTRATIEI PUBLICE (cod 51.01+51.02)</t>
  </si>
  <si>
    <t>TITLUL VII ALTE TRANSFERURI   (cod  55.01)</t>
  </si>
  <si>
    <t>TITLUL XVI RAMBURSARI DE CREDETE</t>
  </si>
  <si>
    <t>TITLUL XVII PLATI EFECTUATE IN ANII PRECEDENTI SI RECUPERATE IN ANUL CURENT(cod 85.01)</t>
  </si>
  <si>
    <t>A. CHELTUIELILE CURENTE (10+20+30+40+50+51+55+56+57+59)</t>
  </si>
  <si>
    <t/>
  </si>
  <si>
    <t>F</t>
  </si>
  <si>
    <t>01F</t>
  </si>
  <si>
    <t>1001</t>
  </si>
  <si>
    <t>100101</t>
  </si>
  <si>
    <t>100105</t>
  </si>
  <si>
    <t>100106</t>
  </si>
  <si>
    <t>100110</t>
  </si>
  <si>
    <t>100111</t>
  </si>
  <si>
    <t>100112</t>
  </si>
  <si>
    <t>100113</t>
  </si>
  <si>
    <t>100115</t>
  </si>
  <si>
    <t>100130</t>
  </si>
  <si>
    <t>1003</t>
  </si>
  <si>
    <t>100301</t>
  </si>
  <si>
    <t>100302</t>
  </si>
  <si>
    <t>100303</t>
  </si>
  <si>
    <t>100304</t>
  </si>
  <si>
    <t>100305</t>
  </si>
  <si>
    <t>100306</t>
  </si>
  <si>
    <t>2001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</si>
  <si>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</si>
  <si>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</si>
  <si>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</si>
  <si>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</si>
  <si>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</si>
  <si>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</si>
  <si>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</si>
  <si>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</si>
  <si>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</si>
  <si>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200130</t>
  </si>
  <si>
    <t>2002</t>
  </si>
  <si>
    <t>2003</t>
  </si>
  <si>
    <t>200301</t>
  </si>
  <si>
    <t>200302</t>
  </si>
  <si>
    <t>2004</t>
  </si>
  <si>
    <t>200401</t>
  </si>
  <si>
    <t>200402</t>
  </si>
  <si>
    <t>200404</t>
  </si>
  <si>
    <t>2005</t>
  </si>
  <si>
    <t>200501</t>
  </si>
  <si>
    <t>200503</t>
  </si>
  <si>
    <t>200530</t>
  </si>
  <si>
    <t>2006</t>
  </si>
  <si>
    <t>200601</t>
  </si>
  <si>
    <t>200602</t>
  </si>
  <si>
    <t>2011</t>
  </si>
  <si>
    <t>2013</t>
  </si>
  <si>
    <t>2014</t>
  </si>
  <si>
    <t>2030</t>
  </si>
  <si>
    <t>203002</t>
  </si>
  <si>
    <t>203004</t>
  </si>
  <si>
    <t>203007</t>
  </si>
  <si>
    <t>203030</t>
  </si>
  <si>
    <t>300202</t>
  </si>
  <si>
    <t>5004</t>
  </si>
  <si>
    <t>51F</t>
  </si>
  <si>
    <t>5101</t>
  </si>
  <si>
    <t>510101</t>
  </si>
  <si>
    <t>510103</t>
  </si>
  <si>
    <t>510105</t>
  </si>
  <si>
    <t>510146</t>
  </si>
  <si>
    <t>510149</t>
  </si>
  <si>
    <t>57</t>
  </si>
  <si>
    <t>5702</t>
  </si>
  <si>
    <t>570201</t>
  </si>
  <si>
    <t>570202</t>
  </si>
  <si>
    <t>5911</t>
  </si>
  <si>
    <t>5912</t>
  </si>
  <si>
    <t>5915</t>
  </si>
  <si>
    <t>79F</t>
  </si>
  <si>
    <t>81F</t>
  </si>
  <si>
    <t>8101</t>
  </si>
  <si>
    <t>810101</t>
  </si>
  <si>
    <t>84F</t>
  </si>
  <si>
    <t>85F</t>
  </si>
  <si>
    <t>8501F</t>
  </si>
  <si>
    <t>850101</t>
  </si>
  <si>
    <t>51D</t>
  </si>
  <si>
    <t>510228</t>
  </si>
  <si>
    <t>510229</t>
  </si>
  <si>
    <t>55D</t>
  </si>
  <si>
    <t>5501D</t>
  </si>
  <si>
    <t>550113</t>
  </si>
  <si>
    <t>550142</t>
  </si>
  <si>
    <t>56</t>
  </si>
  <si>
    <t>5601</t>
  </si>
  <si>
    <t>560101</t>
  </si>
  <si>
    <t>560102</t>
  </si>
  <si>
    <t>560103</t>
  </si>
  <si>
    <t>7101</t>
  </si>
  <si>
    <t>710101</t>
  </si>
  <si>
    <t>710102</t>
  </si>
  <si>
    <t>710103</t>
  </si>
  <si>
    <t>710130</t>
  </si>
  <si>
    <t>84D</t>
  </si>
  <si>
    <t>85D</t>
  </si>
  <si>
    <t>8501D</t>
  </si>
  <si>
    <t>850102</t>
  </si>
  <si>
    <t>81</t>
  </si>
  <si>
    <t>8501</t>
  </si>
  <si>
    <t>CONTUL DE EXECUŢIE</t>
  </si>
  <si>
    <t>A BUGETULUI INSTITUŢIILOR PUBLICE FINANŢATE DIN VENITURI PROPRII ŞI SUBVENŢII (DE SUBORDONARE LOCALĂ) - VENITURI</t>
  </si>
  <si>
    <t>TOTAL VENITURI (cod 00.02+00.15+00.16+00.17+45.10)</t>
  </si>
  <si>
    <t>C.   VENITURI NEFISCALE ( cod 00.13+00.14)</t>
  </si>
  <si>
    <t>C1.  VENITURI DIN PROPRIETATE (cod 30.10+31.10)</t>
  </si>
  <si>
    <t>Venituri din proprietate (cod 30.10.05+30.10.08+30.10.09+30.10.50)</t>
  </si>
  <si>
    <t>C2.  VANZARI DE BUNURI SI SERVICII (cod 33.10+34.10+35.10+36.10+37.10)</t>
  </si>
  <si>
    <t>Venituri din prestari de servicii si alte activitati  (cod33.10.05+33.10.08+33.10.09+33.10.13+ 33.10.14+ 33.10.16+33.10.17+33.10.19 la 33.10.21+33.10.30 la 33.10.32+33.10.50)</t>
  </si>
  <si>
    <t>Contributia de intretinere a persoanelor asistate</t>
  </si>
  <si>
    <t>Venituri din valorificarea produselor obtinute din activitatea proprie sau anexa</t>
  </si>
  <si>
    <t>Venituri din cercetare</t>
  </si>
  <si>
    <t>Venituri din contractele incheiate cu casele de asigurari sociale de sanatate</t>
  </si>
  <si>
    <t>Venituri din contractele incheiate cu directiile de sanatate publica din sume alocate de la bugetul de stat</t>
  </si>
  <si>
    <t>Venituri din contractele incheiate cu directiile de sanatate publica din sume alocate din veniturile proprii ale Ministerului Sanatatii</t>
  </si>
  <si>
    <t>Diverse venituri (cod 36.10.50)</t>
  </si>
  <si>
    <t>Transferuri voluntare, altele decat subventiile           (cod 37.10.01+37.10.03+37.10.04+37.10.50)</t>
  </si>
  <si>
    <t>Varsaminte din sectiunea de functionare pentru finantarea sectiunii  de dezvoltare a bugetului local (cu semnul minus)</t>
  </si>
  <si>
    <t>II.VENITURI  DIN CAPITAL (cod 39.10)</t>
  </si>
  <si>
    <t>Venituri din valorificarea unor bunuri (cod 39.10.01+39.10.50)</t>
  </si>
  <si>
    <t>Alte venituri din valorificarea unor bunuri</t>
  </si>
  <si>
    <t>SUBVENTII DE LA ALTE NIVELE ALE  ADMINISTRATIEI  PUBLICE        (cod 42.10+43.10)</t>
  </si>
  <si>
    <t>Subventii de la bugetul de stat (cod 42.10.11+ 42.10.39+ 42.10.43)</t>
  </si>
  <si>
    <t>Subventii de la bugetul de stat pentru institutii publice  finantate partial sau integral din venituri proprii pentru proiecte finantate din FEN postaderare</t>
  </si>
  <si>
    <t>Subventii de la alte administratii (cod43.10.09+43.10.10+43.10.14 la 43.10.17+43.10.19)</t>
  </si>
  <si>
    <t>Subventii pentru institutii publice</t>
  </si>
  <si>
    <t>Subventii din bugetele locale pentru finantarea cheltuielilor curente din domeniul sanatatii</t>
  </si>
  <si>
    <t>Subventii din  bugetele locale  pentru finantarea cheltuielilor de capital in domeniul sanatatii</t>
  </si>
  <si>
    <t>Subventii din bugetul local pentru finantarea camerelor agricole</t>
  </si>
  <si>
    <t>Subventii pentru institutii publice destinate sectiunii de dezvoltare</t>
  </si>
  <si>
    <t>Sume primite de la UE/alti donatori in contul platilor efectuate si prefinantari    ( cod 45.10.01 la 45.10.05+45.10.07+45.10.08+45.10.15 la 45.10.21)</t>
  </si>
  <si>
    <t>Fondul European de Dezvoltare Regionala (cod 45.10.01.01 la 45.10.01.03)</t>
  </si>
  <si>
    <t>VENITURILE SECTIUNII DE FUNCTIONARE (cod 00.02+00.17) - TOTAL</t>
  </si>
  <si>
    <t>C. VENITURI NEFISCALE  ( cod 00.13+00.14)</t>
  </si>
  <si>
    <t>C1. VENITURI DIN PROPRIETATE (cod 30.10 +31.10)</t>
  </si>
  <si>
    <t>Venituri din prestari de servicii si alte activitati  (cod33.10.05+33.10.08+33.10.09+33.10.13+ 33.10.14 +33.10.16+33.10.17 +33.10.19 la 33.10.21+33.10.30 la 33.10.32+33.10.50)</t>
  </si>
  <si>
    <t>Transferuri voluntare, altele decât subventiile (cod 37.10.01+37.10.03+37.10.50)</t>
  </si>
  <si>
    <t>IV.  SUBVENTII (cod 00.18)</t>
  </si>
  <si>
    <t>SUBVENTII DE LA ALTE NIVELE ALE ADMINISTRATIEI PUBLICE (cod 42.10+43.10)</t>
  </si>
  <si>
    <t>SUBVENTII DE LA ALTE ADMINISTRATII (cod 43.10.09+43.10.10+43.10.15)</t>
  </si>
  <si>
    <t>VENITURILE SEC?IUNII DE DEZVOLTARE (cod 00.02+00.15+00.16+00.17+45.10) - TOTAL</t>
  </si>
  <si>
    <t>I.  VENITURI CURENTE (cod 00.12)</t>
  </si>
  <si>
    <t>C.   VENITURI NEFISCALE ( cod 00.14)</t>
  </si>
  <si>
    <t>C2.  VANZARI DE BUNURI SI SERVICII (cod 37.10)</t>
  </si>
  <si>
    <t>Transferuri voluntare, altele decât subventiile (cod 37.10.04)</t>
  </si>
  <si>
    <t>SUBVENTII DE LA ALTE NIVELE ALE  ADMINISTRATIEI  PUBLICE  (cod 42.10+43.10)</t>
  </si>
  <si>
    <t>Subventii de la bugetul de stat (cod 42.10.39)</t>
  </si>
  <si>
    <t>Subventii de la alte administratii (cod 43.10.14+43.10.16+43.10.17+43.10.19)</t>
  </si>
  <si>
    <t>000110</t>
  </si>
  <si>
    <t>2900</t>
  </si>
  <si>
    <t>3000</t>
  </si>
  <si>
    <t>3010</t>
  </si>
  <si>
    <t>301005</t>
  </si>
  <si>
    <t>3300</t>
  </si>
  <si>
    <t>3310</t>
  </si>
  <si>
    <t>331008</t>
  </si>
  <si>
    <t>331013</t>
  </si>
  <si>
    <t>331016</t>
  </si>
  <si>
    <t>331020</t>
  </si>
  <si>
    <t>331021</t>
  </si>
  <si>
    <t>331030</t>
  </si>
  <si>
    <t>331031</t>
  </si>
  <si>
    <t>331050</t>
  </si>
  <si>
    <t>3610</t>
  </si>
  <si>
    <t>361050</t>
  </si>
  <si>
    <t>3710</t>
  </si>
  <si>
    <t>371001</t>
  </si>
  <si>
    <t>371003</t>
  </si>
  <si>
    <t>371004</t>
  </si>
  <si>
    <t>371050</t>
  </si>
  <si>
    <t>3910</t>
  </si>
  <si>
    <t>391050</t>
  </si>
  <si>
    <t>4100</t>
  </si>
  <si>
    <t>4210</t>
  </si>
  <si>
    <t>421039</t>
  </si>
  <si>
    <t>4310</t>
  </si>
  <si>
    <t>431009</t>
  </si>
  <si>
    <t>431010</t>
  </si>
  <si>
    <t>431014</t>
  </si>
  <si>
    <t>431015</t>
  </si>
  <si>
    <t>431019</t>
  </si>
  <si>
    <t>4510</t>
  </si>
  <si>
    <t>451001</t>
  </si>
  <si>
    <t>45100101</t>
  </si>
  <si>
    <t>45100102</t>
  </si>
  <si>
    <t>000110F</t>
  </si>
  <si>
    <t>2900F</t>
  </si>
  <si>
    <t>3000F</t>
  </si>
  <si>
    <t>3010F</t>
  </si>
  <si>
    <t>301005F</t>
  </si>
  <si>
    <t>3300F</t>
  </si>
  <si>
    <t>3310F</t>
  </si>
  <si>
    <t>331008F</t>
  </si>
  <si>
    <t>331013F</t>
  </si>
  <si>
    <t>331016F</t>
  </si>
  <si>
    <t>331020F</t>
  </si>
  <si>
    <t>331021F</t>
  </si>
  <si>
    <t>331030F</t>
  </si>
  <si>
    <t>331031F</t>
  </si>
  <si>
    <t>331050F</t>
  </si>
  <si>
    <t>3610F</t>
  </si>
  <si>
    <t>361050F</t>
  </si>
  <si>
    <t>3710F</t>
  </si>
  <si>
    <t>371001F</t>
  </si>
  <si>
    <t>371003F</t>
  </si>
  <si>
    <t>371050F</t>
  </si>
  <si>
    <t>4100F</t>
  </si>
  <si>
    <t>4310F</t>
  </si>
  <si>
    <t>431009F</t>
  </si>
  <si>
    <t>431010F</t>
  </si>
  <si>
    <t>431015F</t>
  </si>
  <si>
    <t>000110D</t>
  </si>
  <si>
    <t>2900D</t>
  </si>
  <si>
    <t>3300D</t>
  </si>
  <si>
    <t>3710D</t>
  </si>
  <si>
    <t>371004D</t>
  </si>
  <si>
    <t>3910D</t>
  </si>
  <si>
    <t>391050D</t>
  </si>
  <si>
    <t>4100D</t>
  </si>
  <si>
    <t>4210D</t>
  </si>
  <si>
    <t>421039D</t>
  </si>
  <si>
    <t>4310D</t>
  </si>
  <si>
    <t>431014D</t>
  </si>
  <si>
    <t>431019D</t>
  </si>
  <si>
    <t>4510D</t>
  </si>
  <si>
    <t>451001D</t>
  </si>
  <si>
    <t>45100101D</t>
  </si>
  <si>
    <t>45100102D</t>
  </si>
  <si>
    <t xml:space="preserve">CONTUL DE EXECUŢIE </t>
  </si>
  <si>
    <t>A BUGETULUI INSTITUŢIILOR PUBLICE FINANŢATE DIN VENITURI PROPRII ŞI SUBVENŢII (DE SUBORDONARE LOCALĂ) - CHELTUIELI</t>
  </si>
  <si>
    <t>trimestriale/
 definitive</t>
  </si>
  <si>
    <t>TOTAL CHELTUIELI - SECTIUNEA DE FUNCTIONARE + SECTIUNEA DE DEZVOLTARE (cod 50.10+59.10+63.10+70.10+74.10+79.10)</t>
  </si>
  <si>
    <t>Partea I-a SERVICII PUBLICE GENERALE (cod 54.10+55.10)</t>
  </si>
  <si>
    <t>Alte servicii publice generale (cod 54.10.10+54.10.50)</t>
  </si>
  <si>
    <t>Partea III-a CHELTUIELI SOCIAL-CULTURALE  (cod 65.10+66.10+67.10+68.10)</t>
  </si>
  <si>
    <t>Invatamant (cod 65.10.03 la 65.10.05+65.10.07+ 65.10.11+65.10.50)</t>
  </si>
  <si>
    <t>Invatamant nedefinibil prin nivel (cod  65.10.07.04)</t>
  </si>
  <si>
    <t>Sanatate (66.10.06+66.10.08+66.10.50)</t>
  </si>
  <si>
    <t>Servicii medicale in unitati sanitare cu paturi (cod 66.10.06.01+66.10.06.03)</t>
  </si>
  <si>
    <t>Cultura, recreere si religie (cod 67.10.03+67.10.05+67.10.50)</t>
  </si>
  <si>
    <t>Servicii culturale (cod 67.10.03.03 la 67.10.03.07+67.10.03.09 la 67.10.03.11+67.10.03.15+67.10.03.30)</t>
  </si>
  <si>
    <t>Asigurari si asistenta sociala (cod 68.10.04 +68.10.05+68.10.11+68.10.12+ 68.10.50)</t>
  </si>
  <si>
    <t>Partea V-a ACTIUNI ECONOMICE (cod 80.10+83.10+84.10+87.10)</t>
  </si>
  <si>
    <t>Agricultura, silvicultura, piscicultura si vanatoare (cod 83.10.03+83.10.04)</t>
  </si>
  <si>
    <t>Agricultura (cod 83.10.03.07+83.10.03.30)</t>
  </si>
  <si>
    <t>CHELTUIELILE SECTIUNII DE FUNCTIONARE (cod 50.10+59.10+63.10+70.10+74.10+79.10)</t>
  </si>
  <si>
    <t>Servicii medicale in unitati cu paturi (cod 66.10.06.01+66.10.06.03)</t>
  </si>
  <si>
    <t>Asigurari si asistenta sociala (cod 68.10.04+68.10.05+68.10.11+68.10.12+ 68.10.50)</t>
  </si>
  <si>
    <t>CHELTUIELILE SECTIUNII DE DEZVOLTARE (cod 50.10+59.10+63.10+70.10+74.10+79.10)</t>
  </si>
  <si>
    <t>Partea I-a SERVICII PUBLICE GENERALE (cod 54.10)</t>
  </si>
  <si>
    <t>4910</t>
  </si>
  <si>
    <t>5010</t>
  </si>
  <si>
    <t>5410</t>
  </si>
  <si>
    <t>541050</t>
  </si>
  <si>
    <t>6310</t>
  </si>
  <si>
    <t>6510</t>
  </si>
  <si>
    <t>651007</t>
  </si>
  <si>
    <t>65100704</t>
  </si>
  <si>
    <t>6610</t>
  </si>
  <si>
    <t>661006</t>
  </si>
  <si>
    <t>66100601</t>
  </si>
  <si>
    <t>6710</t>
  </si>
  <si>
    <t>671003</t>
  </si>
  <si>
    <t>67100303</t>
  </si>
  <si>
    <t>67100304</t>
  </si>
  <si>
    <t>671050</t>
  </si>
  <si>
    <t>6810</t>
  </si>
  <si>
    <t>681004</t>
  </si>
  <si>
    <t>7910</t>
  </si>
  <si>
    <t>8310</t>
  </si>
  <si>
    <t>831003</t>
  </si>
  <si>
    <t>83100307</t>
  </si>
  <si>
    <t>4910F</t>
  </si>
  <si>
    <t>5010F</t>
  </si>
  <si>
    <t>5410F</t>
  </si>
  <si>
    <t>541050F</t>
  </si>
  <si>
    <t>6310F</t>
  </si>
  <si>
    <t>6510F</t>
  </si>
  <si>
    <t>651007F</t>
  </si>
  <si>
    <t>65100704F</t>
  </si>
  <si>
    <t>6610F</t>
  </si>
  <si>
    <t>661006F</t>
  </si>
  <si>
    <t>66100601F</t>
  </si>
  <si>
    <t>6710F</t>
  </si>
  <si>
    <t>671003F</t>
  </si>
  <si>
    <t>67100303F</t>
  </si>
  <si>
    <t>67100304F</t>
  </si>
  <si>
    <t>671050F</t>
  </si>
  <si>
    <t>6810F</t>
  </si>
  <si>
    <t>681004F</t>
  </si>
  <si>
    <t>7910F</t>
  </si>
  <si>
    <t>8310F</t>
  </si>
  <si>
    <t>831003F</t>
  </si>
  <si>
    <t>83100307F</t>
  </si>
  <si>
    <t>4910D</t>
  </si>
  <si>
    <t>5010D</t>
  </si>
  <si>
    <t>5410D</t>
  </si>
  <si>
    <t>541050D</t>
  </si>
  <si>
    <t>6310D</t>
  </si>
  <si>
    <t>6510D</t>
  </si>
  <si>
    <t>651007D</t>
  </si>
  <si>
    <t>65100704D</t>
  </si>
  <si>
    <t>6610D</t>
  </si>
  <si>
    <t>661006D</t>
  </si>
  <si>
    <t>66100601D</t>
  </si>
  <si>
    <t>6710D</t>
  </si>
  <si>
    <t>671003D</t>
  </si>
  <si>
    <t>67100303D</t>
  </si>
  <si>
    <t>67100304D</t>
  </si>
  <si>
    <t>671050D</t>
  </si>
  <si>
    <t>6810D</t>
  </si>
  <si>
    <t>681004D</t>
  </si>
  <si>
    <t>7910D</t>
  </si>
  <si>
    <t>8310D</t>
  </si>
  <si>
    <t>831003D</t>
  </si>
  <si>
    <t>83100307D</t>
  </si>
  <si>
    <t>Bugetul   fondurilor   externe neramburs.  (s08-stat+asig.+ local)</t>
  </si>
  <si>
    <t>AL BUGETULUI CREDITELOR INTERNE - CHELTUIELI</t>
  </si>
  <si>
    <t>TOTAL CHELTUIELI (cod 50.07+59.07+63.07+70.07+79.07)</t>
  </si>
  <si>
    <t>Partea a III-a CHELTUIELI SOCIAL-CULTURALE(cod 65.07+66.07+67.07+68.07)</t>
  </si>
  <si>
    <t>Cultura, recreere si religie (cod 67.07.03+67.07.05+67.07.50)</t>
  </si>
  <si>
    <t>Alte servicii In domeniile culturii, recreerii si religiei</t>
  </si>
  <si>
    <t>Partea IV-a SERVICII SI DEZVOLTARE PUBLICA, LOCUINTE,MEDIU SI APE (cod 70.07+74.07)</t>
  </si>
  <si>
    <t>Protectia mediului (cod 74.07.03+74.07.05+74.07.06)</t>
  </si>
  <si>
    <t>Salubritate si gestiunea deseurilor (cod 74.07.05.01+74.07.05.02)</t>
  </si>
  <si>
    <t>Partea V-a AC?IUNI ECONOMICE (cod 80.07+81.07+83.07+84.07+ 87.07)</t>
  </si>
  <si>
    <t>Transporturi (cod 84.07.03+ 84.07.06+84.07.50 )</t>
  </si>
  <si>
    <t>Transport rutier (cod 84.07.03.01 la 84.07.03.03)</t>
  </si>
  <si>
    <t>Partea III-a CHELTUIELI SOCIAL-CULTURALE (cod 65.07+66.07+67.07+68.07)</t>
  </si>
  <si>
    <t>Partea V-a ACTIUNI ECONOMICE (cod 80.07+81.07+83.07+84.07+ 87.07)</t>
  </si>
  <si>
    <t>CHELTUIELILE SECTIUNII DE DEZVOLTARE(cod 50.07+59.07+63.07+70.07+7407+79.07)</t>
  </si>
  <si>
    <t>Alte servicii în domeniile culturii, recreerii si religiei</t>
  </si>
  <si>
    <t>Transporturi (cod 84.07.03+84.07.06+84.07.50D)</t>
  </si>
  <si>
    <t>4907</t>
  </si>
  <si>
    <t>6307</t>
  </si>
  <si>
    <t>6707</t>
  </si>
  <si>
    <t>670750</t>
  </si>
  <si>
    <t>6907</t>
  </si>
  <si>
    <t>7407</t>
  </si>
  <si>
    <t>740705</t>
  </si>
  <si>
    <t>74070502</t>
  </si>
  <si>
    <t>7907</t>
  </si>
  <si>
    <t>8407</t>
  </si>
  <si>
    <t>840703</t>
  </si>
  <si>
    <t>84070301</t>
  </si>
  <si>
    <t>4907D</t>
  </si>
  <si>
    <t>6307D</t>
  </si>
  <si>
    <t>6707D</t>
  </si>
  <si>
    <t>670750D</t>
  </si>
  <si>
    <t>6907D</t>
  </si>
  <si>
    <t>7407D</t>
  </si>
  <si>
    <t>740705D</t>
  </si>
  <si>
    <t>74070502D</t>
  </si>
  <si>
    <t>7907D</t>
  </si>
  <si>
    <t>8407D</t>
  </si>
  <si>
    <t>840703D</t>
  </si>
  <si>
    <t>84070301D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</si>
</sst>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#,##0.0"/>
    <numFmt numFmtId="178" formatCode="[$¥€-2]\ #,##0.00_);[Red]\([$¥€-2]\ #,##0.00\)"/>
  </numFmts>
  <fonts count="50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Tahoma"/>
      <family val="2"/>
    </font>
    <font>
      <sz val="8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 quotePrefix="1">
      <alignment/>
    </xf>
    <xf numFmtId="49" fontId="6" fillId="0" borderId="1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50" applyFont="1" applyFill="1" applyAlignment="1">
      <alignment wrapText="1"/>
      <protection/>
    </xf>
    <xf numFmtId="0" fontId="7" fillId="0" borderId="0" xfId="50" applyFont="1" applyFill="1" applyAlignment="1">
      <alignment horizontal="left" vertical="center"/>
      <protection/>
    </xf>
    <xf numFmtId="0" fontId="7" fillId="0" borderId="0" xfId="0" applyFont="1" applyAlignment="1">
      <alignment horizontal="right"/>
    </xf>
    <xf numFmtId="0" fontId="7" fillId="0" borderId="0" xfId="50" applyFont="1" applyFill="1" applyAlignment="1">
      <alignment horizontal="left" wrapText="1"/>
      <protection/>
    </xf>
    <xf numFmtId="0" fontId="7" fillId="0" borderId="0" xfId="0" applyFont="1" applyAlignment="1">
      <alignment horizontal="center" wrapText="1"/>
    </xf>
    <xf numFmtId="0" fontId="7" fillId="0" borderId="0" xfId="50" applyFont="1" applyFill="1" applyAlignment="1">
      <alignment horizontal="left" vertical="top" wrapText="1"/>
      <protection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33" borderId="11" xfId="50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 quotePrefix="1">
      <alignment horizontal="right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3" fontId="9" fillId="0" borderId="10" xfId="0" applyNumberFormat="1" applyFont="1" applyBorder="1" applyAlignment="1" quotePrefix="1">
      <alignment horizont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 vertical="top"/>
    </xf>
    <xf numFmtId="0" fontId="7" fillId="0" borderId="15" xfId="0" applyFont="1" applyBorder="1" applyAlignment="1" quotePrefix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7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7" fillId="0" borderId="0" xfId="5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3" borderId="12" xfId="50" applyNumberFormat="1" applyFont="1" applyFill="1" applyBorder="1" applyAlignment="1">
      <alignment horizontal="center" vertical="center" wrapText="1"/>
      <protection/>
    </xf>
    <xf numFmtId="49" fontId="7" fillId="33" borderId="11" xfId="50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Machete buget 99" xfId="50"/>
    <cellStyle name="Normal_VAC 1b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140625" style="3" bestFit="1" customWidth="1"/>
    <col min="2" max="2" width="54.140625" style="14" customWidth="1"/>
    <col min="3" max="3" width="9.140625" style="3" customWidth="1"/>
    <col min="4" max="4" width="12.421875" style="4" customWidth="1"/>
    <col min="5" max="5" width="12.57421875" style="4" customWidth="1"/>
    <col min="6" max="6" width="9.7109375" style="4" bestFit="1" customWidth="1"/>
    <col min="7" max="7" width="11.140625" style="4" bestFit="1" customWidth="1"/>
    <col min="8" max="16384" width="9.140625" style="4" customWidth="1"/>
  </cols>
  <sheetData>
    <row r="1" spans="1:5" s="2" customFormat="1" ht="15">
      <c r="A1" s="95" t="s">
        <v>90</v>
      </c>
      <c r="B1" s="95"/>
      <c r="C1" s="95"/>
      <c r="D1" s="95"/>
      <c r="E1" s="95"/>
    </row>
    <row r="2" spans="1:5" s="2" customFormat="1" ht="15">
      <c r="A2" s="95" t="s">
        <v>295</v>
      </c>
      <c r="B2" s="95"/>
      <c r="C2" s="95"/>
      <c r="D2" s="95"/>
      <c r="E2" s="95"/>
    </row>
    <row r="3" spans="1:5" ht="15">
      <c r="A3" s="94" t="s">
        <v>277</v>
      </c>
      <c r="B3" s="94"/>
      <c r="E3" s="5" t="s">
        <v>190</v>
      </c>
    </row>
    <row r="4" spans="1:5" s="15" customFormat="1" ht="15">
      <c r="A4" s="92" t="s">
        <v>89</v>
      </c>
      <c r="B4" s="96" t="s">
        <v>91</v>
      </c>
      <c r="C4" s="98" t="s">
        <v>100</v>
      </c>
      <c r="D4" s="99" t="s">
        <v>92</v>
      </c>
      <c r="E4" s="100"/>
    </row>
    <row r="5" spans="1:5" s="17" customFormat="1" ht="30">
      <c r="A5" s="93"/>
      <c r="B5" s="97"/>
      <c r="C5" s="93"/>
      <c r="D5" s="16" t="s">
        <v>93</v>
      </c>
      <c r="E5" s="16" t="s">
        <v>94</v>
      </c>
    </row>
    <row r="6" spans="1:5" s="1" customFormat="1" ht="15">
      <c r="A6" s="7" t="s">
        <v>95</v>
      </c>
      <c r="B6" s="8" t="s">
        <v>96</v>
      </c>
      <c r="C6" s="7" t="s">
        <v>101</v>
      </c>
      <c r="D6" s="6">
        <v>1</v>
      </c>
      <c r="E6" s="6">
        <v>2</v>
      </c>
    </row>
    <row r="7" spans="1:5" s="2" customFormat="1" ht="15">
      <c r="A7" s="7" t="s">
        <v>97</v>
      </c>
      <c r="B7" s="9" t="s">
        <v>27</v>
      </c>
      <c r="C7" s="7" t="s">
        <v>146</v>
      </c>
      <c r="D7" s="10"/>
      <c r="E7" s="10"/>
    </row>
    <row r="8" spans="1:5" s="2" customFormat="1" ht="15">
      <c r="A8" s="7" t="s">
        <v>28</v>
      </c>
      <c r="B8" s="9" t="s">
        <v>29</v>
      </c>
      <c r="C8" s="7" t="s">
        <v>147</v>
      </c>
      <c r="D8" s="10"/>
      <c r="E8" s="10"/>
    </row>
    <row r="9" spans="1:5" s="2" customFormat="1" ht="30">
      <c r="A9" s="11" t="s">
        <v>30</v>
      </c>
      <c r="B9" s="9" t="s">
        <v>297</v>
      </c>
      <c r="C9" s="7" t="s">
        <v>148</v>
      </c>
      <c r="D9" s="10">
        <v>645115</v>
      </c>
      <c r="E9" s="10">
        <v>-602559</v>
      </c>
    </row>
    <row r="10" spans="1:7" ht="45">
      <c r="A10" s="11" t="s">
        <v>31</v>
      </c>
      <c r="B10" s="9" t="s">
        <v>298</v>
      </c>
      <c r="C10" s="7" t="s">
        <v>149</v>
      </c>
      <c r="D10" s="12">
        <v>37624620</v>
      </c>
      <c r="E10" s="12">
        <v>48633464</v>
      </c>
      <c r="F10" s="13"/>
      <c r="G10" s="13"/>
    </row>
    <row r="11" spans="1:6" ht="15">
      <c r="A11" s="11" t="s">
        <v>32</v>
      </c>
      <c r="B11" s="9" t="s">
        <v>299</v>
      </c>
      <c r="C11" s="7" t="s">
        <v>150</v>
      </c>
      <c r="D11" s="12">
        <v>574853461</v>
      </c>
      <c r="E11" s="12">
        <v>728052144</v>
      </c>
      <c r="F11" s="13"/>
    </row>
    <row r="12" spans="1:7" ht="15">
      <c r="A12" s="11" t="s">
        <v>33</v>
      </c>
      <c r="B12" s="9" t="s">
        <v>300</v>
      </c>
      <c r="C12" s="7" t="s">
        <v>151</v>
      </c>
      <c r="D12" s="12"/>
      <c r="E12" s="12"/>
      <c r="F12" s="13"/>
      <c r="G12" s="13"/>
    </row>
    <row r="13" spans="1:6" ht="30">
      <c r="A13" s="11" t="s">
        <v>34</v>
      </c>
      <c r="B13" s="9" t="s">
        <v>301</v>
      </c>
      <c r="C13" s="7" t="s">
        <v>152</v>
      </c>
      <c r="D13" s="12">
        <v>4973019</v>
      </c>
      <c r="E13" s="12">
        <v>4698201</v>
      </c>
      <c r="F13" s="13"/>
    </row>
    <row r="14" spans="1:6" ht="15">
      <c r="A14" s="11"/>
      <c r="B14" s="9" t="s">
        <v>225</v>
      </c>
      <c r="C14" s="7" t="s">
        <v>153</v>
      </c>
      <c r="D14" s="12">
        <v>3987337</v>
      </c>
      <c r="E14" s="12">
        <v>3987337</v>
      </c>
      <c r="F14" s="13"/>
    </row>
    <row r="15" spans="1:5" ht="30">
      <c r="A15" s="11" t="s">
        <v>35</v>
      </c>
      <c r="B15" s="9" t="s">
        <v>302</v>
      </c>
      <c r="C15" s="7" t="s">
        <v>154</v>
      </c>
      <c r="D15" s="12">
        <v>223363</v>
      </c>
      <c r="E15" s="12">
        <v>223363</v>
      </c>
    </row>
    <row r="16" spans="1:5" ht="45">
      <c r="A16" s="11"/>
      <c r="B16" s="9" t="s">
        <v>303</v>
      </c>
      <c r="C16" s="7" t="s">
        <v>155</v>
      </c>
      <c r="D16" s="12">
        <v>223363</v>
      </c>
      <c r="E16" s="12">
        <v>223363</v>
      </c>
    </row>
    <row r="17" spans="1:5" ht="15">
      <c r="A17" s="11" t="s">
        <v>36</v>
      </c>
      <c r="B17" s="9" t="s">
        <v>304</v>
      </c>
      <c r="C17" s="7" t="s">
        <v>160</v>
      </c>
      <c r="D17" s="12">
        <f>D9+D10+D11+D12+D13+D15</f>
        <v>618319578</v>
      </c>
      <c r="E17" s="12">
        <f>E9+E10+E11+E12+E13+E15</f>
        <v>781004613</v>
      </c>
    </row>
    <row r="18" spans="1:5" ht="15">
      <c r="A18" s="11"/>
      <c r="B18" s="9" t="s">
        <v>39</v>
      </c>
      <c r="C18" s="7" t="s">
        <v>163</v>
      </c>
      <c r="D18" s="12"/>
      <c r="E18" s="12"/>
    </row>
    <row r="19" spans="1:5" ht="75">
      <c r="A19" s="11" t="s">
        <v>30</v>
      </c>
      <c r="B19" s="9" t="s">
        <v>305</v>
      </c>
      <c r="C19" s="7" t="s">
        <v>164</v>
      </c>
      <c r="D19" s="12">
        <v>27723942</v>
      </c>
      <c r="E19" s="12">
        <v>52353571</v>
      </c>
    </row>
    <row r="20" spans="1:5" ht="30">
      <c r="A20" s="11" t="s">
        <v>31</v>
      </c>
      <c r="B20" s="9" t="s">
        <v>226</v>
      </c>
      <c r="C20" s="7" t="s">
        <v>165</v>
      </c>
      <c r="D20" s="12"/>
      <c r="E20" s="12"/>
    </row>
    <row r="21" spans="1:5" ht="60">
      <c r="A21" s="7"/>
      <c r="B21" s="9" t="s">
        <v>306</v>
      </c>
      <c r="C21" s="7" t="s">
        <v>166</v>
      </c>
      <c r="D21" s="12">
        <v>18657456</v>
      </c>
      <c r="E21" s="12">
        <v>31882425</v>
      </c>
    </row>
    <row r="22" spans="1:5" ht="30">
      <c r="A22" s="7"/>
      <c r="B22" s="9" t="s">
        <v>307</v>
      </c>
      <c r="C22" s="7" t="s">
        <v>167</v>
      </c>
      <c r="D22" s="12">
        <v>18277357</v>
      </c>
      <c r="E22" s="12">
        <v>31542900</v>
      </c>
    </row>
    <row r="23" spans="1:5" ht="15">
      <c r="A23" s="7"/>
      <c r="B23" s="9" t="s">
        <v>308</v>
      </c>
      <c r="C23" s="7" t="s">
        <v>3</v>
      </c>
      <c r="D23" s="12"/>
      <c r="E23" s="12"/>
    </row>
    <row r="24" spans="1:5" ht="60">
      <c r="A24" s="7"/>
      <c r="B24" s="9" t="s">
        <v>309</v>
      </c>
      <c r="C24" s="7" t="s">
        <v>168</v>
      </c>
      <c r="D24" s="12">
        <v>1071933</v>
      </c>
      <c r="E24" s="12">
        <v>3113933</v>
      </c>
    </row>
    <row r="25" spans="1:5" ht="30">
      <c r="A25" s="7"/>
      <c r="B25" s="9" t="s">
        <v>310</v>
      </c>
      <c r="C25" s="7" t="s">
        <v>169</v>
      </c>
      <c r="D25" s="12"/>
      <c r="E25" s="12"/>
    </row>
    <row r="26" spans="1:5" ht="75">
      <c r="A26" s="7"/>
      <c r="B26" s="9" t="s">
        <v>311</v>
      </c>
      <c r="C26" s="7" t="s">
        <v>170</v>
      </c>
      <c r="D26" s="12">
        <v>4911690</v>
      </c>
      <c r="E26" s="12">
        <v>27712511</v>
      </c>
    </row>
    <row r="27" spans="1:5" ht="30">
      <c r="A27" s="7"/>
      <c r="B27" s="9" t="s">
        <v>312</v>
      </c>
      <c r="C27" s="7" t="s">
        <v>171</v>
      </c>
      <c r="D27" s="12"/>
      <c r="E27" s="12"/>
    </row>
    <row r="28" spans="1:5" ht="45">
      <c r="A28" s="7"/>
      <c r="B28" s="9" t="s">
        <v>313</v>
      </c>
      <c r="C28" s="7" t="s">
        <v>172</v>
      </c>
      <c r="D28" s="12">
        <v>860465</v>
      </c>
      <c r="E28" s="12">
        <v>564079</v>
      </c>
    </row>
    <row r="29" spans="1:6" ht="15">
      <c r="A29" s="7"/>
      <c r="B29" s="9" t="s">
        <v>314</v>
      </c>
      <c r="C29" s="7" t="s">
        <v>175</v>
      </c>
      <c r="D29" s="12">
        <f>D21+D24+D26+D28</f>
        <v>25501544</v>
      </c>
      <c r="E29" s="12">
        <f>E21+E24+E26+E28</f>
        <v>63272948</v>
      </c>
      <c r="F29" s="13"/>
    </row>
    <row r="30" spans="1:5" ht="15">
      <c r="A30" s="11" t="s">
        <v>32</v>
      </c>
      <c r="B30" s="9" t="s">
        <v>315</v>
      </c>
      <c r="C30" s="7" t="s">
        <v>176</v>
      </c>
      <c r="D30" s="12"/>
      <c r="E30" s="12"/>
    </row>
    <row r="31" spans="1:5" ht="15">
      <c r="A31" s="11" t="s">
        <v>33</v>
      </c>
      <c r="B31" s="9" t="s">
        <v>258</v>
      </c>
      <c r="C31" s="7" t="s">
        <v>177</v>
      </c>
      <c r="D31" s="12"/>
      <c r="E31" s="12"/>
    </row>
    <row r="32" spans="1:5" ht="120">
      <c r="A32" s="11"/>
      <c r="B32" s="9" t="s">
        <v>316</v>
      </c>
      <c r="C32" s="7" t="s">
        <v>178</v>
      </c>
      <c r="D32" s="12">
        <v>60109972</v>
      </c>
      <c r="E32" s="12">
        <v>55367227</v>
      </c>
    </row>
    <row r="33" spans="1:5" ht="30">
      <c r="A33" s="11"/>
      <c r="B33" s="9" t="s">
        <v>271</v>
      </c>
      <c r="C33" s="7" t="s">
        <v>272</v>
      </c>
      <c r="D33" s="12">
        <v>745969</v>
      </c>
      <c r="E33" s="12">
        <v>959074</v>
      </c>
    </row>
    <row r="34" spans="1:5" ht="15">
      <c r="A34" s="11"/>
      <c r="B34" s="9" t="s">
        <v>317</v>
      </c>
      <c r="C34" s="7" t="s">
        <v>179</v>
      </c>
      <c r="D34" s="12"/>
      <c r="E34" s="12"/>
    </row>
    <row r="35" spans="1:5" ht="60">
      <c r="A35" s="11"/>
      <c r="B35" s="9" t="s">
        <v>318</v>
      </c>
      <c r="C35" s="7" t="s">
        <v>180</v>
      </c>
      <c r="D35" s="12">
        <v>738341</v>
      </c>
      <c r="E35" s="12">
        <v>739749</v>
      </c>
    </row>
    <row r="36" spans="1:5" ht="15">
      <c r="A36" s="11"/>
      <c r="B36" s="9" t="s">
        <v>319</v>
      </c>
      <c r="C36" s="7" t="s">
        <v>181</v>
      </c>
      <c r="D36" s="12"/>
      <c r="E36" s="12"/>
    </row>
    <row r="37" spans="1:5" ht="15">
      <c r="A37" s="11"/>
      <c r="B37" s="9" t="s">
        <v>320</v>
      </c>
      <c r="C37" s="7" t="s">
        <v>182</v>
      </c>
      <c r="D37" s="12">
        <f>D32+D35+D33</f>
        <v>61594282</v>
      </c>
      <c r="E37" s="12">
        <f>E32+E35+E33</f>
        <v>57066050</v>
      </c>
    </row>
    <row r="38" spans="1:5" ht="30">
      <c r="A38" s="11"/>
      <c r="B38" s="9" t="s">
        <v>321</v>
      </c>
      <c r="C38" s="7" t="s">
        <v>183</v>
      </c>
      <c r="D38" s="12"/>
      <c r="E38" s="12"/>
    </row>
    <row r="39" spans="1:5" ht="15">
      <c r="A39" s="11" t="s">
        <v>34</v>
      </c>
      <c r="B39" s="9" t="s">
        <v>322</v>
      </c>
      <c r="C39" s="7" t="s">
        <v>184</v>
      </c>
      <c r="D39" s="12">
        <v>42</v>
      </c>
      <c r="E39" s="12"/>
    </row>
    <row r="40" spans="1:5" ht="15">
      <c r="A40" s="11"/>
      <c r="B40" s="9" t="s">
        <v>323</v>
      </c>
      <c r="C40" s="7" t="s">
        <v>185</v>
      </c>
      <c r="D40" s="12">
        <f>D19+D29+D30+D37+D38+D39</f>
        <v>114819810</v>
      </c>
      <c r="E40" s="12">
        <f>E19+E29+E30+E37+E38+E39</f>
        <v>172692569</v>
      </c>
    </row>
    <row r="41" spans="1:5" ht="15">
      <c r="A41" s="11"/>
      <c r="B41" s="9" t="s">
        <v>324</v>
      </c>
      <c r="C41" s="7" t="s">
        <v>186</v>
      </c>
      <c r="D41" s="12">
        <f>D17+D40</f>
        <v>733139388</v>
      </c>
      <c r="E41" s="12">
        <f>E17+E40</f>
        <v>953697182</v>
      </c>
    </row>
    <row r="42" spans="1:5" ht="15">
      <c r="A42" s="7" t="s">
        <v>98</v>
      </c>
      <c r="B42" s="9" t="s">
        <v>40</v>
      </c>
      <c r="C42" s="7" t="s">
        <v>67</v>
      </c>
      <c r="D42" s="12"/>
      <c r="E42" s="12"/>
    </row>
    <row r="43" spans="1:5" ht="30">
      <c r="A43" s="11"/>
      <c r="B43" s="9" t="s">
        <v>102</v>
      </c>
      <c r="C43" s="7" t="s">
        <v>187</v>
      </c>
      <c r="D43" s="12"/>
      <c r="E43" s="12"/>
    </row>
    <row r="44" spans="1:5" ht="45">
      <c r="A44" s="11"/>
      <c r="B44" s="9" t="s">
        <v>325</v>
      </c>
      <c r="C44" s="7" t="s">
        <v>188</v>
      </c>
      <c r="D44" s="12">
        <v>1957958</v>
      </c>
      <c r="E44" s="12">
        <v>1974301</v>
      </c>
    </row>
    <row r="45" spans="1:5" ht="15">
      <c r="A45" s="11"/>
      <c r="B45" s="9" t="s">
        <v>326</v>
      </c>
      <c r="C45" s="7" t="s">
        <v>68</v>
      </c>
      <c r="D45" s="12">
        <v>1957958</v>
      </c>
      <c r="E45" s="12">
        <v>1974301</v>
      </c>
    </row>
    <row r="46" spans="1:5" ht="30">
      <c r="A46" s="11"/>
      <c r="B46" s="9" t="s">
        <v>327</v>
      </c>
      <c r="C46" s="7" t="s">
        <v>69</v>
      </c>
      <c r="D46" s="12">
        <v>13486610</v>
      </c>
      <c r="E46" s="12">
        <v>20836629</v>
      </c>
    </row>
    <row r="47" spans="1:5" ht="15">
      <c r="A47" s="11"/>
      <c r="B47" s="9" t="s">
        <v>328</v>
      </c>
      <c r="C47" s="7" t="s">
        <v>189</v>
      </c>
      <c r="D47" s="12">
        <v>5806790</v>
      </c>
      <c r="E47" s="12">
        <v>4945125</v>
      </c>
    </row>
    <row r="48" spans="1:5" ht="15">
      <c r="A48" s="11"/>
      <c r="B48" s="9" t="s">
        <v>329</v>
      </c>
      <c r="C48" s="7" t="s">
        <v>70</v>
      </c>
      <c r="D48" s="12">
        <f>D44+D46+D47</f>
        <v>21251358</v>
      </c>
      <c r="E48" s="12">
        <f>E44+E46+E47</f>
        <v>27756055</v>
      </c>
    </row>
    <row r="49" spans="1:5" ht="30">
      <c r="A49" s="11"/>
      <c r="B49" s="9" t="s">
        <v>259</v>
      </c>
      <c r="C49" s="7" t="s">
        <v>71</v>
      </c>
      <c r="D49" s="12"/>
      <c r="E49" s="12"/>
    </row>
    <row r="50" spans="1:5" ht="45">
      <c r="A50" s="11" t="s">
        <v>30</v>
      </c>
      <c r="B50" s="9" t="s">
        <v>330</v>
      </c>
      <c r="C50" s="7" t="s">
        <v>72</v>
      </c>
      <c r="D50" s="12">
        <v>29045327</v>
      </c>
      <c r="E50" s="12">
        <v>25161158</v>
      </c>
    </row>
    <row r="51" spans="1:5" ht="30">
      <c r="A51" s="11"/>
      <c r="B51" s="9" t="s">
        <v>331</v>
      </c>
      <c r="C51" s="7" t="s">
        <v>73</v>
      </c>
      <c r="D51" s="12">
        <v>29039948</v>
      </c>
      <c r="E51" s="12">
        <v>25159256</v>
      </c>
    </row>
    <row r="52" spans="1:5" ht="15">
      <c r="A52" s="11"/>
      <c r="B52" s="9" t="s">
        <v>332</v>
      </c>
      <c r="C52" s="7" t="s">
        <v>4</v>
      </c>
      <c r="D52" s="12"/>
      <c r="E52" s="12"/>
    </row>
    <row r="53" spans="1:5" ht="60">
      <c r="A53" s="11" t="s">
        <v>31</v>
      </c>
      <c r="B53" s="9" t="s">
        <v>333</v>
      </c>
      <c r="C53" s="7" t="s">
        <v>74</v>
      </c>
      <c r="D53" s="12">
        <v>5045007</v>
      </c>
      <c r="E53" s="12">
        <v>5196134</v>
      </c>
    </row>
    <row r="54" spans="1:5" ht="30">
      <c r="A54" s="11"/>
      <c r="B54" s="9" t="s">
        <v>334</v>
      </c>
      <c r="C54" s="7" t="s">
        <v>75</v>
      </c>
      <c r="D54" s="12"/>
      <c r="E54" s="12"/>
    </row>
    <row r="55" spans="1:5" ht="15">
      <c r="A55" s="11"/>
      <c r="B55" s="9" t="s">
        <v>335</v>
      </c>
      <c r="C55" s="7" t="s">
        <v>5</v>
      </c>
      <c r="D55" s="12">
        <v>3773285</v>
      </c>
      <c r="E55" s="12">
        <v>3791878</v>
      </c>
    </row>
    <row r="56" spans="1:5" ht="30">
      <c r="A56" s="11"/>
      <c r="B56" s="9" t="s">
        <v>336</v>
      </c>
      <c r="C56" s="7" t="s">
        <v>76</v>
      </c>
      <c r="D56" s="12"/>
      <c r="E56" s="12"/>
    </row>
    <row r="57" spans="1:5" ht="90">
      <c r="A57" s="11"/>
      <c r="B57" s="9" t="s">
        <v>337</v>
      </c>
      <c r="C57" s="7" t="s">
        <v>77</v>
      </c>
      <c r="D57" s="12">
        <v>27398488</v>
      </c>
      <c r="E57" s="12">
        <v>6755408</v>
      </c>
    </row>
    <row r="58" spans="1:5" ht="30">
      <c r="A58" s="11" t="s">
        <v>32</v>
      </c>
      <c r="B58" s="9" t="s">
        <v>338</v>
      </c>
      <c r="C58" s="7" t="s">
        <v>78</v>
      </c>
      <c r="D58" s="12">
        <v>285776</v>
      </c>
      <c r="E58" s="12">
        <v>262200</v>
      </c>
    </row>
    <row r="59" spans="1:5" ht="45">
      <c r="A59" s="11" t="s">
        <v>33</v>
      </c>
      <c r="B59" s="9" t="s">
        <v>339</v>
      </c>
      <c r="C59" s="7" t="s">
        <v>86</v>
      </c>
      <c r="D59" s="12"/>
      <c r="E59" s="12"/>
    </row>
    <row r="60" spans="1:5" ht="45">
      <c r="A60" s="11" t="s">
        <v>34</v>
      </c>
      <c r="B60" s="9" t="s">
        <v>340</v>
      </c>
      <c r="C60" s="7" t="s">
        <v>51</v>
      </c>
      <c r="D60" s="12"/>
      <c r="E60" s="12"/>
    </row>
    <row r="61" spans="1:5" ht="30">
      <c r="A61" s="11" t="s">
        <v>35</v>
      </c>
      <c r="B61" s="9" t="s">
        <v>341</v>
      </c>
      <c r="C61" s="7" t="s">
        <v>79</v>
      </c>
      <c r="D61" s="12">
        <v>6716728</v>
      </c>
      <c r="E61" s="12">
        <v>6811923</v>
      </c>
    </row>
    <row r="62" spans="1:5" ht="45">
      <c r="A62" s="11" t="s">
        <v>36</v>
      </c>
      <c r="B62" s="9" t="s">
        <v>342</v>
      </c>
      <c r="C62" s="7" t="s">
        <v>80</v>
      </c>
      <c r="D62" s="12"/>
      <c r="E62" s="12"/>
    </row>
    <row r="63" spans="1:5" ht="15">
      <c r="A63" s="11" t="s">
        <v>37</v>
      </c>
      <c r="B63" s="9" t="s">
        <v>343</v>
      </c>
      <c r="C63" s="7" t="s">
        <v>81</v>
      </c>
      <c r="D63" s="12">
        <v>797751</v>
      </c>
      <c r="E63" s="12">
        <v>827431</v>
      </c>
    </row>
    <row r="64" spans="1:5" ht="15">
      <c r="A64" s="11" t="s">
        <v>38</v>
      </c>
      <c r="B64" s="9" t="s">
        <v>328</v>
      </c>
      <c r="C64" s="7" t="s">
        <v>82</v>
      </c>
      <c r="D64" s="12"/>
      <c r="E64" s="12"/>
    </row>
    <row r="65" spans="1:5" ht="30">
      <c r="A65" s="11"/>
      <c r="B65" s="9" t="s">
        <v>344</v>
      </c>
      <c r="C65" s="7" t="s">
        <v>83</v>
      </c>
      <c r="D65" s="12">
        <f>D50+D53+D57+D59+D60+D61+D62+D63+D64</f>
        <v>69003301</v>
      </c>
      <c r="E65" s="12">
        <f>E50+E53+E57+E59+E60+E61+E62+E63+E64</f>
        <v>44752054</v>
      </c>
    </row>
    <row r="66" spans="1:5" ht="15">
      <c r="A66" s="11"/>
      <c r="B66" s="9" t="s">
        <v>345</v>
      </c>
      <c r="C66" s="7" t="s">
        <v>84</v>
      </c>
      <c r="D66" s="12">
        <f>D48+D65</f>
        <v>90254659</v>
      </c>
      <c r="E66" s="12">
        <f>E48+E65</f>
        <v>72508109</v>
      </c>
    </row>
    <row r="67" spans="1:6" ht="30">
      <c r="A67" s="11"/>
      <c r="B67" s="9" t="s">
        <v>346</v>
      </c>
      <c r="C67" s="7" t="s">
        <v>260</v>
      </c>
      <c r="D67" s="12">
        <f>D41-D66</f>
        <v>642884729</v>
      </c>
      <c r="E67" s="12">
        <f>E41-E66</f>
        <v>881189073</v>
      </c>
      <c r="F67" s="13"/>
    </row>
    <row r="68" spans="1:5" ht="15">
      <c r="A68" s="7" t="s">
        <v>41</v>
      </c>
      <c r="B68" s="9" t="s">
        <v>103</v>
      </c>
      <c r="C68" s="7" t="s">
        <v>261</v>
      </c>
      <c r="D68" s="12"/>
      <c r="E68" s="12"/>
    </row>
    <row r="69" spans="1:5" ht="45">
      <c r="A69" s="11" t="s">
        <v>42</v>
      </c>
      <c r="B69" s="9" t="s">
        <v>347</v>
      </c>
      <c r="C69" s="7" t="s">
        <v>262</v>
      </c>
      <c r="D69" s="12">
        <v>499734004</v>
      </c>
      <c r="E69" s="12">
        <v>549205402</v>
      </c>
    </row>
    <row r="70" spans="1:5" ht="15">
      <c r="A70" s="11"/>
      <c r="B70" s="9" t="s">
        <v>348</v>
      </c>
      <c r="C70" s="7" t="s">
        <v>263</v>
      </c>
      <c r="D70" s="12">
        <v>103318378</v>
      </c>
      <c r="E70" s="12"/>
    </row>
    <row r="71" spans="1:5" ht="15">
      <c r="A71" s="11"/>
      <c r="B71" s="9" t="s">
        <v>349</v>
      </c>
      <c r="C71" s="7" t="s">
        <v>264</v>
      </c>
      <c r="D71" s="12"/>
      <c r="E71" s="12">
        <v>13043353</v>
      </c>
    </row>
    <row r="72" spans="1:5" ht="15">
      <c r="A72" s="11"/>
      <c r="B72" s="9" t="s">
        <v>350</v>
      </c>
      <c r="C72" s="7" t="s">
        <v>265</v>
      </c>
      <c r="D72" s="12">
        <v>39832347</v>
      </c>
      <c r="E72" s="12">
        <v>345027024</v>
      </c>
    </row>
    <row r="73" spans="1:5" ht="15">
      <c r="A73" s="11"/>
      <c r="B73" s="9" t="s">
        <v>351</v>
      </c>
      <c r="C73" s="7" t="s">
        <v>266</v>
      </c>
      <c r="D73" s="12"/>
      <c r="E73" s="12"/>
    </row>
    <row r="74" spans="1:5" ht="15">
      <c r="A74" s="11"/>
      <c r="B74" s="9" t="s">
        <v>352</v>
      </c>
      <c r="C74" s="7" t="s">
        <v>267</v>
      </c>
      <c r="D74" s="12">
        <f>D69+D70-D71+D72-D73</f>
        <v>642884729</v>
      </c>
      <c r="E74" s="12">
        <f>E69+E70-E71+E72-E73</f>
        <v>881189073</v>
      </c>
    </row>
    <row r="76" spans="4:5" ht="15">
      <c r="D76" s="13"/>
      <c r="E76" s="13"/>
    </row>
  </sheetData>
  <sheetProtection/>
  <mergeCells count="7">
    <mergeCell ref="A4:A5"/>
    <mergeCell ref="A3:B3"/>
    <mergeCell ref="A1:E1"/>
    <mergeCell ref="A2:E2"/>
    <mergeCell ref="B4:B5"/>
    <mergeCell ref="C4:C5"/>
    <mergeCell ref="D4:E4"/>
  </mergeCells>
  <printOptions horizontalCentered="1"/>
  <pageMargins left="0.6299212598425197" right="0.4330708661417323" top="0.5905511811023623" bottom="0.5905511811023623" header="0.2755905511811024" footer="0.2755905511811024"/>
  <pageSetup firstPageNumber="1" useFirstPageNumber="1" horizontalDpi="600" verticalDpi="600" orientation="portrait" paperSize="9" r:id="rId1"/>
  <headerFooter alignWithMargins="0">
    <oddHeader>&amp;R&amp;"Trebuchet MS,Obișnuit"Anexa nr.4 la HCJ nr______/2014</oddHeader>
    <oddFooter>&amp;R&amp;"Trebuchet MS,Obișnuit"&amp;P/&amp;N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2.57421875" style="14" customWidth="1"/>
    <col min="2" max="2" width="9.140625" style="4" customWidth="1"/>
    <col min="3" max="3" width="11.421875" style="4" customWidth="1"/>
    <col min="4" max="4" width="11.421875" style="4" bestFit="1" customWidth="1"/>
    <col min="5" max="5" width="11.57421875" style="4" customWidth="1"/>
    <col min="6" max="6" width="12.57421875" style="4" customWidth="1"/>
    <col min="7" max="7" width="12.8515625" style="4" customWidth="1"/>
    <col min="8" max="8" width="11.421875" style="4" bestFit="1" customWidth="1"/>
    <col min="9" max="9" width="12.421875" style="4" customWidth="1"/>
    <col min="10" max="10" width="11.421875" style="4" bestFit="1" customWidth="1"/>
    <col min="11" max="16384" width="9.140625" style="4" customWidth="1"/>
  </cols>
  <sheetData>
    <row r="1" spans="1:3" ht="15">
      <c r="A1" s="48"/>
      <c r="B1" s="46"/>
      <c r="C1" s="46"/>
    </row>
    <row r="2" spans="1:10" ht="15">
      <c r="A2" s="102" t="s">
        <v>1165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>
      <c r="A3" s="102" t="s">
        <v>1166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">
      <c r="A4" s="105" t="s">
        <v>295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3" ht="15">
      <c r="A5" s="50" t="s">
        <v>582</v>
      </c>
      <c r="B5" s="46"/>
      <c r="C5" s="46"/>
    </row>
    <row r="6" spans="1:10" s="32" customFormat="1" ht="15">
      <c r="A6" s="106" t="s">
        <v>371</v>
      </c>
      <c r="B6" s="106" t="s">
        <v>372</v>
      </c>
      <c r="C6" s="109" t="s">
        <v>583</v>
      </c>
      <c r="D6" s="108" t="s">
        <v>584</v>
      </c>
      <c r="E6" s="108"/>
      <c r="F6" s="108" t="s">
        <v>585</v>
      </c>
      <c r="G6" s="108" t="s">
        <v>586</v>
      </c>
      <c r="H6" s="108" t="s">
        <v>587</v>
      </c>
      <c r="I6" s="108" t="s">
        <v>588</v>
      </c>
      <c r="J6" s="108" t="s">
        <v>589</v>
      </c>
    </row>
    <row r="7" spans="1:10" s="32" customFormat="1" ht="45">
      <c r="A7" s="106"/>
      <c r="B7" s="106"/>
      <c r="C7" s="110"/>
      <c r="D7" s="31" t="s">
        <v>590</v>
      </c>
      <c r="E7" s="31" t="s">
        <v>1167</v>
      </c>
      <c r="F7" s="108"/>
      <c r="G7" s="108"/>
      <c r="H7" s="108"/>
      <c r="I7" s="108"/>
      <c r="J7" s="108"/>
    </row>
    <row r="8" spans="1:10" ht="15">
      <c r="A8" s="54" t="s">
        <v>95</v>
      </c>
      <c r="B8" s="54" t="s">
        <v>96</v>
      </c>
      <c r="C8" s="54" t="s">
        <v>380</v>
      </c>
      <c r="D8" s="54" t="s">
        <v>381</v>
      </c>
      <c r="E8" s="54" t="s">
        <v>592</v>
      </c>
      <c r="F8" s="54" t="s">
        <v>382</v>
      </c>
      <c r="G8" s="54" t="s">
        <v>383</v>
      </c>
      <c r="H8" s="54" t="s">
        <v>384</v>
      </c>
      <c r="I8" s="54" t="s">
        <v>593</v>
      </c>
      <c r="J8" s="54" t="s">
        <v>594</v>
      </c>
    </row>
    <row r="9" spans="1:10" ht="45">
      <c r="A9" s="53" t="s">
        <v>1168</v>
      </c>
      <c r="B9" s="37" t="s">
        <v>1187</v>
      </c>
      <c r="C9" s="37">
        <v>0</v>
      </c>
      <c r="D9" s="12">
        <v>177074684</v>
      </c>
      <c r="E9" s="12">
        <v>168054515</v>
      </c>
      <c r="F9" s="12">
        <v>163236406</v>
      </c>
      <c r="G9" s="12">
        <v>163236406</v>
      </c>
      <c r="H9" s="12">
        <v>163236406</v>
      </c>
      <c r="I9" s="12">
        <v>0</v>
      </c>
      <c r="J9" s="12">
        <v>158382368</v>
      </c>
    </row>
    <row r="10" spans="1:10" ht="15">
      <c r="A10" s="53" t="s">
        <v>1169</v>
      </c>
      <c r="B10" s="37" t="s">
        <v>1188</v>
      </c>
      <c r="C10" s="37">
        <v>0</v>
      </c>
      <c r="D10" s="12">
        <v>2461000</v>
      </c>
      <c r="E10" s="12">
        <v>2692000</v>
      </c>
      <c r="F10" s="12">
        <v>2670743</v>
      </c>
      <c r="G10" s="12">
        <v>2670743</v>
      </c>
      <c r="H10" s="12">
        <v>2670743</v>
      </c>
      <c r="I10" s="12">
        <v>0</v>
      </c>
      <c r="J10" s="12">
        <v>2649073</v>
      </c>
    </row>
    <row r="11" spans="1:10" ht="15">
      <c r="A11" s="53" t="s">
        <v>1170</v>
      </c>
      <c r="B11" s="37" t="s">
        <v>1189</v>
      </c>
      <c r="C11" s="37">
        <v>0</v>
      </c>
      <c r="D11" s="12">
        <v>2461000</v>
      </c>
      <c r="E11" s="12">
        <v>2692000</v>
      </c>
      <c r="F11" s="12">
        <v>2670743</v>
      </c>
      <c r="G11" s="12">
        <v>2670743</v>
      </c>
      <c r="H11" s="12">
        <v>2670743</v>
      </c>
      <c r="I11" s="12">
        <v>0</v>
      </c>
      <c r="J11" s="12">
        <v>2649073</v>
      </c>
    </row>
    <row r="12" spans="1:10" ht="15">
      <c r="A12" s="53" t="s">
        <v>603</v>
      </c>
      <c r="B12" s="37" t="s">
        <v>1190</v>
      </c>
      <c r="C12" s="37">
        <v>0</v>
      </c>
      <c r="D12" s="12">
        <v>2461000</v>
      </c>
      <c r="E12" s="12">
        <v>2692000</v>
      </c>
      <c r="F12" s="12">
        <v>2670743</v>
      </c>
      <c r="G12" s="12">
        <v>2670743</v>
      </c>
      <c r="H12" s="12">
        <v>2670743</v>
      </c>
      <c r="I12" s="12">
        <v>0</v>
      </c>
      <c r="J12" s="12">
        <v>2649073</v>
      </c>
    </row>
    <row r="13" spans="1:10" ht="30">
      <c r="A13" s="53" t="s">
        <v>1171</v>
      </c>
      <c r="B13" s="37" t="s">
        <v>1191</v>
      </c>
      <c r="C13" s="37">
        <v>0</v>
      </c>
      <c r="D13" s="12">
        <v>173683684</v>
      </c>
      <c r="E13" s="12">
        <v>164432515</v>
      </c>
      <c r="F13" s="12">
        <v>159699812</v>
      </c>
      <c r="G13" s="12">
        <v>159699812</v>
      </c>
      <c r="H13" s="12">
        <v>159699812</v>
      </c>
      <c r="I13" s="12">
        <v>0</v>
      </c>
      <c r="J13" s="12">
        <v>154779780</v>
      </c>
    </row>
    <row r="14" spans="1:10" ht="30">
      <c r="A14" s="53" t="s">
        <v>1172</v>
      </c>
      <c r="B14" s="37" t="s">
        <v>1192</v>
      </c>
      <c r="C14" s="37">
        <v>0</v>
      </c>
      <c r="D14" s="12">
        <v>12000</v>
      </c>
      <c r="E14" s="12">
        <v>12000</v>
      </c>
      <c r="F14" s="12">
        <v>2702</v>
      </c>
      <c r="G14" s="12">
        <v>2702</v>
      </c>
      <c r="H14" s="12">
        <v>2702</v>
      </c>
      <c r="I14" s="12">
        <v>0</v>
      </c>
      <c r="J14" s="12">
        <v>3420</v>
      </c>
    </row>
    <row r="15" spans="1:10" ht="15">
      <c r="A15" s="53" t="s">
        <v>1173</v>
      </c>
      <c r="B15" s="37" t="s">
        <v>1193</v>
      </c>
      <c r="C15" s="37">
        <v>0</v>
      </c>
      <c r="D15" s="12">
        <v>12000</v>
      </c>
      <c r="E15" s="12">
        <v>12000</v>
      </c>
      <c r="F15" s="12">
        <v>2702</v>
      </c>
      <c r="G15" s="12">
        <v>2702</v>
      </c>
      <c r="H15" s="12">
        <v>2702</v>
      </c>
      <c r="I15" s="12">
        <v>0</v>
      </c>
      <c r="J15" s="12">
        <v>3420</v>
      </c>
    </row>
    <row r="16" spans="1:10" ht="15">
      <c r="A16" s="53" t="s">
        <v>613</v>
      </c>
      <c r="B16" s="37" t="s">
        <v>1194</v>
      </c>
      <c r="C16" s="37">
        <v>0</v>
      </c>
      <c r="D16" s="12">
        <v>12000</v>
      </c>
      <c r="E16" s="12">
        <v>12000</v>
      </c>
      <c r="F16" s="12">
        <v>2702</v>
      </c>
      <c r="G16" s="12">
        <v>2702</v>
      </c>
      <c r="H16" s="12">
        <v>2702</v>
      </c>
      <c r="I16" s="12">
        <v>0</v>
      </c>
      <c r="J16" s="12">
        <v>3420</v>
      </c>
    </row>
    <row r="17" spans="1:10" ht="15">
      <c r="A17" s="53" t="s">
        <v>1174</v>
      </c>
      <c r="B17" s="37" t="s">
        <v>1195</v>
      </c>
      <c r="C17" s="37">
        <v>0</v>
      </c>
      <c r="D17" s="12">
        <v>154922786</v>
      </c>
      <c r="E17" s="12">
        <v>145005617</v>
      </c>
      <c r="F17" s="12">
        <v>140572085</v>
      </c>
      <c r="G17" s="12">
        <v>140572085</v>
      </c>
      <c r="H17" s="12">
        <v>140572085</v>
      </c>
      <c r="I17" s="12">
        <v>0</v>
      </c>
      <c r="J17" s="12">
        <v>136630053</v>
      </c>
    </row>
    <row r="18" spans="1:10" ht="30">
      <c r="A18" s="53" t="s">
        <v>1175</v>
      </c>
      <c r="B18" s="37" t="s">
        <v>1196</v>
      </c>
      <c r="C18" s="37">
        <v>0</v>
      </c>
      <c r="D18" s="12">
        <v>154922786</v>
      </c>
      <c r="E18" s="12">
        <v>145005617</v>
      </c>
      <c r="F18" s="12">
        <v>140572085</v>
      </c>
      <c r="G18" s="12">
        <v>140572085</v>
      </c>
      <c r="H18" s="12">
        <v>140572085</v>
      </c>
      <c r="I18" s="12">
        <v>0</v>
      </c>
      <c r="J18" s="12">
        <v>136630053</v>
      </c>
    </row>
    <row r="19" spans="1:10" ht="15">
      <c r="A19" s="53" t="s">
        <v>616</v>
      </c>
      <c r="B19" s="37" t="s">
        <v>1197</v>
      </c>
      <c r="C19" s="37">
        <v>0</v>
      </c>
      <c r="D19" s="12">
        <v>154922786</v>
      </c>
      <c r="E19" s="12">
        <v>145005617</v>
      </c>
      <c r="F19" s="12">
        <v>140572085</v>
      </c>
      <c r="G19" s="12">
        <v>140572085</v>
      </c>
      <c r="H19" s="12">
        <v>140572085</v>
      </c>
      <c r="I19" s="12">
        <v>0</v>
      </c>
      <c r="J19" s="12">
        <v>136630053</v>
      </c>
    </row>
    <row r="20" spans="1:10" ht="30">
      <c r="A20" s="53" t="s">
        <v>1176</v>
      </c>
      <c r="B20" s="37" t="s">
        <v>1198</v>
      </c>
      <c r="C20" s="37">
        <v>0</v>
      </c>
      <c r="D20" s="12">
        <v>17463898</v>
      </c>
      <c r="E20" s="12">
        <v>18116898</v>
      </c>
      <c r="F20" s="12">
        <v>17874452</v>
      </c>
      <c r="G20" s="12">
        <v>17874452</v>
      </c>
      <c r="H20" s="12">
        <v>17874452</v>
      </c>
      <c r="I20" s="12">
        <v>0</v>
      </c>
      <c r="J20" s="12">
        <v>16874991</v>
      </c>
    </row>
    <row r="21" spans="1:10" ht="45">
      <c r="A21" s="53" t="s">
        <v>1177</v>
      </c>
      <c r="B21" s="37" t="s">
        <v>1199</v>
      </c>
      <c r="C21" s="37">
        <v>0</v>
      </c>
      <c r="D21" s="12">
        <v>16019000</v>
      </c>
      <c r="E21" s="12">
        <v>16657000</v>
      </c>
      <c r="F21" s="12">
        <v>16424022</v>
      </c>
      <c r="G21" s="12">
        <v>16424022</v>
      </c>
      <c r="H21" s="12">
        <v>16424022</v>
      </c>
      <c r="I21" s="12">
        <v>0</v>
      </c>
      <c r="J21" s="12">
        <v>15435140</v>
      </c>
    </row>
    <row r="22" spans="1:10" ht="15">
      <c r="A22" s="53" t="s">
        <v>622</v>
      </c>
      <c r="B22" s="37" t="s">
        <v>1200</v>
      </c>
      <c r="C22" s="37">
        <v>0</v>
      </c>
      <c r="D22" s="12">
        <v>4877000</v>
      </c>
      <c r="E22" s="12">
        <v>5493000</v>
      </c>
      <c r="F22" s="12">
        <v>5272853</v>
      </c>
      <c r="G22" s="12">
        <v>5272853</v>
      </c>
      <c r="H22" s="12">
        <v>5272853</v>
      </c>
      <c r="I22" s="12">
        <v>0</v>
      </c>
      <c r="J22" s="12">
        <v>5033656</v>
      </c>
    </row>
    <row r="23" spans="1:10" ht="15">
      <c r="A23" s="53" t="s">
        <v>623</v>
      </c>
      <c r="B23" s="37" t="s">
        <v>1201</v>
      </c>
      <c r="C23" s="37">
        <v>0</v>
      </c>
      <c r="D23" s="12">
        <v>11142000</v>
      </c>
      <c r="E23" s="12">
        <v>11164000</v>
      </c>
      <c r="F23" s="12">
        <v>11151169</v>
      </c>
      <c r="G23" s="12">
        <v>11151169</v>
      </c>
      <c r="H23" s="12">
        <v>11151169</v>
      </c>
      <c r="I23" s="12">
        <v>0</v>
      </c>
      <c r="J23" s="12">
        <v>10401484</v>
      </c>
    </row>
    <row r="24" spans="1:10" ht="15">
      <c r="A24" s="53" t="s">
        <v>628</v>
      </c>
      <c r="B24" s="37" t="s">
        <v>1202</v>
      </c>
      <c r="C24" s="37">
        <v>0</v>
      </c>
      <c r="D24" s="12">
        <v>1444898</v>
      </c>
      <c r="E24" s="12">
        <v>1459898</v>
      </c>
      <c r="F24" s="12">
        <v>1450430</v>
      </c>
      <c r="G24" s="12">
        <v>1450430</v>
      </c>
      <c r="H24" s="12">
        <v>1450430</v>
      </c>
      <c r="I24" s="12">
        <v>0</v>
      </c>
      <c r="J24" s="12">
        <v>1439851</v>
      </c>
    </row>
    <row r="25" spans="1:10" ht="30">
      <c r="A25" s="53" t="s">
        <v>1178</v>
      </c>
      <c r="B25" s="37" t="s">
        <v>1203</v>
      </c>
      <c r="C25" s="37">
        <v>0</v>
      </c>
      <c r="D25" s="12">
        <v>1285000</v>
      </c>
      <c r="E25" s="12">
        <v>1298000</v>
      </c>
      <c r="F25" s="12">
        <v>1250573</v>
      </c>
      <c r="G25" s="12">
        <v>1250573</v>
      </c>
      <c r="H25" s="12">
        <v>1250573</v>
      </c>
      <c r="I25" s="12">
        <v>0</v>
      </c>
      <c r="J25" s="12">
        <v>1271316</v>
      </c>
    </row>
    <row r="26" spans="1:10" ht="15">
      <c r="A26" s="53" t="s">
        <v>630</v>
      </c>
      <c r="B26" s="37" t="s">
        <v>1204</v>
      </c>
      <c r="C26" s="37">
        <v>0</v>
      </c>
      <c r="D26" s="12">
        <v>1285000</v>
      </c>
      <c r="E26" s="12">
        <v>1298000</v>
      </c>
      <c r="F26" s="12">
        <v>1250573</v>
      </c>
      <c r="G26" s="12">
        <v>1250573</v>
      </c>
      <c r="H26" s="12">
        <v>1250573</v>
      </c>
      <c r="I26" s="12">
        <v>0</v>
      </c>
      <c r="J26" s="12">
        <v>1271316</v>
      </c>
    </row>
    <row r="27" spans="1:10" ht="30">
      <c r="A27" s="53" t="s">
        <v>1179</v>
      </c>
      <c r="B27" s="37" t="s">
        <v>1205</v>
      </c>
      <c r="C27" s="37">
        <v>0</v>
      </c>
      <c r="D27" s="12">
        <v>930000</v>
      </c>
      <c r="E27" s="12">
        <v>930000</v>
      </c>
      <c r="F27" s="12">
        <v>865851</v>
      </c>
      <c r="G27" s="12">
        <v>865851</v>
      </c>
      <c r="H27" s="12">
        <v>865851</v>
      </c>
      <c r="I27" s="12">
        <v>0</v>
      </c>
      <c r="J27" s="12">
        <v>953515</v>
      </c>
    </row>
    <row r="28" spans="1:10" ht="30">
      <c r="A28" s="53" t="s">
        <v>1180</v>
      </c>
      <c r="B28" s="37" t="s">
        <v>1206</v>
      </c>
      <c r="C28" s="37">
        <v>0</v>
      </c>
      <c r="D28" s="12">
        <v>930000</v>
      </c>
      <c r="E28" s="12">
        <v>930000</v>
      </c>
      <c r="F28" s="12">
        <v>865851</v>
      </c>
      <c r="G28" s="12">
        <v>865851</v>
      </c>
      <c r="H28" s="12">
        <v>865851</v>
      </c>
      <c r="I28" s="12">
        <v>0</v>
      </c>
      <c r="J28" s="12">
        <v>953515</v>
      </c>
    </row>
    <row r="29" spans="1:10" ht="15">
      <c r="A29" s="53" t="s">
        <v>1181</v>
      </c>
      <c r="B29" s="37" t="s">
        <v>1207</v>
      </c>
      <c r="C29" s="37">
        <v>0</v>
      </c>
      <c r="D29" s="12">
        <v>930000</v>
      </c>
      <c r="E29" s="12">
        <v>930000</v>
      </c>
      <c r="F29" s="12">
        <v>865851</v>
      </c>
      <c r="G29" s="12">
        <v>865851</v>
      </c>
      <c r="H29" s="12">
        <v>865851</v>
      </c>
      <c r="I29" s="12">
        <v>0</v>
      </c>
      <c r="J29" s="12">
        <v>953515</v>
      </c>
    </row>
    <row r="30" spans="1:10" ht="15">
      <c r="A30" s="53" t="s">
        <v>649</v>
      </c>
      <c r="B30" s="37" t="s">
        <v>1208</v>
      </c>
      <c r="C30" s="37">
        <v>0</v>
      </c>
      <c r="D30" s="12">
        <v>930000</v>
      </c>
      <c r="E30" s="12">
        <v>930000</v>
      </c>
      <c r="F30" s="12">
        <v>865851</v>
      </c>
      <c r="G30" s="12">
        <v>865851</v>
      </c>
      <c r="H30" s="12">
        <v>865851</v>
      </c>
      <c r="I30" s="12">
        <v>0</v>
      </c>
      <c r="J30" s="12">
        <v>953515</v>
      </c>
    </row>
    <row r="31" spans="1:10" ht="30">
      <c r="A31" s="53" t="s">
        <v>1182</v>
      </c>
      <c r="B31" s="37" t="s">
        <v>1209</v>
      </c>
      <c r="C31" s="37">
        <v>0</v>
      </c>
      <c r="D31" s="12">
        <v>177074684</v>
      </c>
      <c r="E31" s="12">
        <v>168054515</v>
      </c>
      <c r="F31" s="12">
        <v>163236406</v>
      </c>
      <c r="G31" s="12">
        <v>163236406</v>
      </c>
      <c r="H31" s="12">
        <v>163236406</v>
      </c>
      <c r="I31" s="12">
        <v>0</v>
      </c>
      <c r="J31" s="12">
        <v>158382368</v>
      </c>
    </row>
    <row r="32" spans="1:10" ht="15">
      <c r="A32" s="53" t="s">
        <v>1169</v>
      </c>
      <c r="B32" s="37" t="s">
        <v>1210</v>
      </c>
      <c r="C32" s="37">
        <v>0</v>
      </c>
      <c r="D32" s="12">
        <v>2461000</v>
      </c>
      <c r="E32" s="12">
        <v>2616500</v>
      </c>
      <c r="F32" s="12">
        <v>2595811</v>
      </c>
      <c r="G32" s="12">
        <v>2595811</v>
      </c>
      <c r="H32" s="12">
        <v>2595811</v>
      </c>
      <c r="I32" s="12">
        <v>0</v>
      </c>
      <c r="J32" s="12">
        <v>2574141</v>
      </c>
    </row>
    <row r="33" spans="1:10" ht="15">
      <c r="A33" s="53" t="s">
        <v>1170</v>
      </c>
      <c r="B33" s="37" t="s">
        <v>1211</v>
      </c>
      <c r="C33" s="37">
        <v>0</v>
      </c>
      <c r="D33" s="12">
        <v>2461000</v>
      </c>
      <c r="E33" s="12">
        <v>2616500</v>
      </c>
      <c r="F33" s="12">
        <v>2595811</v>
      </c>
      <c r="G33" s="12">
        <v>2595811</v>
      </c>
      <c r="H33" s="12">
        <v>2595811</v>
      </c>
      <c r="I33" s="12">
        <v>0</v>
      </c>
      <c r="J33" s="12">
        <v>2574141</v>
      </c>
    </row>
    <row r="34" spans="1:10" ht="15">
      <c r="A34" s="53" t="s">
        <v>603</v>
      </c>
      <c r="B34" s="37" t="s">
        <v>1212</v>
      </c>
      <c r="C34" s="37">
        <v>0</v>
      </c>
      <c r="D34" s="12">
        <v>2461000</v>
      </c>
      <c r="E34" s="12">
        <v>2616500</v>
      </c>
      <c r="F34" s="12">
        <v>2595811</v>
      </c>
      <c r="G34" s="12">
        <v>2595811</v>
      </c>
      <c r="H34" s="12">
        <v>2595811</v>
      </c>
      <c r="I34" s="12">
        <v>0</v>
      </c>
      <c r="J34" s="12">
        <v>2574141</v>
      </c>
    </row>
    <row r="35" spans="1:10" ht="30">
      <c r="A35" s="53" t="s">
        <v>1171</v>
      </c>
      <c r="B35" s="37" t="s">
        <v>1213</v>
      </c>
      <c r="C35" s="37">
        <v>0</v>
      </c>
      <c r="D35" s="12">
        <v>149851884</v>
      </c>
      <c r="E35" s="12">
        <v>156960815</v>
      </c>
      <c r="F35" s="12">
        <v>155428134</v>
      </c>
      <c r="G35" s="12">
        <v>155428134</v>
      </c>
      <c r="H35" s="12">
        <v>155428134</v>
      </c>
      <c r="I35" s="12">
        <v>0</v>
      </c>
      <c r="J35" s="12">
        <v>149430062</v>
      </c>
    </row>
    <row r="36" spans="1:10" ht="30">
      <c r="A36" s="53" t="s">
        <v>1172</v>
      </c>
      <c r="B36" s="37" t="s">
        <v>1214</v>
      </c>
      <c r="C36" s="37">
        <v>0</v>
      </c>
      <c r="D36" s="12">
        <v>12000</v>
      </c>
      <c r="E36" s="12">
        <v>12000</v>
      </c>
      <c r="F36" s="12">
        <v>2702</v>
      </c>
      <c r="G36" s="12">
        <v>2702</v>
      </c>
      <c r="H36" s="12">
        <v>2702</v>
      </c>
      <c r="I36" s="12">
        <v>0</v>
      </c>
      <c r="J36" s="12">
        <v>2218</v>
      </c>
    </row>
    <row r="37" spans="1:10" ht="15">
      <c r="A37" s="53" t="s">
        <v>1173</v>
      </c>
      <c r="B37" s="37" t="s">
        <v>1215</v>
      </c>
      <c r="C37" s="37">
        <v>0</v>
      </c>
      <c r="D37" s="12">
        <v>12000</v>
      </c>
      <c r="E37" s="12">
        <v>12000</v>
      </c>
      <c r="F37" s="12">
        <v>2702</v>
      </c>
      <c r="G37" s="12">
        <v>2702</v>
      </c>
      <c r="H37" s="12">
        <v>2702</v>
      </c>
      <c r="I37" s="12">
        <v>0</v>
      </c>
      <c r="J37" s="12">
        <v>2218</v>
      </c>
    </row>
    <row r="38" spans="1:10" ht="15">
      <c r="A38" s="53" t="s">
        <v>613</v>
      </c>
      <c r="B38" s="37" t="s">
        <v>1216</v>
      </c>
      <c r="C38" s="37">
        <v>0</v>
      </c>
      <c r="D38" s="12">
        <v>12000</v>
      </c>
      <c r="E38" s="12">
        <v>12000</v>
      </c>
      <c r="F38" s="12">
        <v>2702</v>
      </c>
      <c r="G38" s="12">
        <v>2702</v>
      </c>
      <c r="H38" s="12">
        <v>2702</v>
      </c>
      <c r="I38" s="12">
        <v>0</v>
      </c>
      <c r="J38" s="12">
        <v>2218</v>
      </c>
    </row>
    <row r="39" spans="1:10" ht="15">
      <c r="A39" s="53" t="s">
        <v>1174</v>
      </c>
      <c r="B39" s="37" t="s">
        <v>1217</v>
      </c>
      <c r="C39" s="37">
        <v>0</v>
      </c>
      <c r="D39" s="12">
        <v>132671786</v>
      </c>
      <c r="E39" s="12">
        <v>139201217</v>
      </c>
      <c r="F39" s="12">
        <v>137908827</v>
      </c>
      <c r="G39" s="12">
        <v>137908827</v>
      </c>
      <c r="H39" s="12">
        <v>137908827</v>
      </c>
      <c r="I39" s="12">
        <v>0</v>
      </c>
      <c r="J39" s="12">
        <v>131942488</v>
      </c>
    </row>
    <row r="40" spans="1:10" ht="30">
      <c r="A40" s="53" t="s">
        <v>1183</v>
      </c>
      <c r="B40" s="37" t="s">
        <v>1218</v>
      </c>
      <c r="C40" s="37">
        <v>0</v>
      </c>
      <c r="D40" s="12">
        <v>132671786</v>
      </c>
      <c r="E40" s="12">
        <v>139201217</v>
      </c>
      <c r="F40" s="12">
        <v>137908827</v>
      </c>
      <c r="G40" s="12">
        <v>137908827</v>
      </c>
      <c r="H40" s="12">
        <v>137908827</v>
      </c>
      <c r="I40" s="12">
        <v>0</v>
      </c>
      <c r="J40" s="12">
        <v>131942488</v>
      </c>
    </row>
    <row r="41" spans="1:10" ht="15">
      <c r="A41" s="53" t="s">
        <v>616</v>
      </c>
      <c r="B41" s="37" t="s">
        <v>1219</v>
      </c>
      <c r="C41" s="37">
        <v>0</v>
      </c>
      <c r="D41" s="12">
        <v>132671786</v>
      </c>
      <c r="E41" s="12">
        <v>139201217</v>
      </c>
      <c r="F41" s="12">
        <v>137908827</v>
      </c>
      <c r="G41" s="12">
        <v>137908827</v>
      </c>
      <c r="H41" s="12">
        <v>137908827</v>
      </c>
      <c r="I41" s="12">
        <v>0</v>
      </c>
      <c r="J41" s="12">
        <v>131942488</v>
      </c>
    </row>
    <row r="42" spans="1:10" ht="30">
      <c r="A42" s="53" t="s">
        <v>1176</v>
      </c>
      <c r="B42" s="37" t="s">
        <v>1220</v>
      </c>
      <c r="C42" s="37">
        <v>0</v>
      </c>
      <c r="D42" s="12">
        <v>15883098</v>
      </c>
      <c r="E42" s="12">
        <v>16449598</v>
      </c>
      <c r="F42" s="12">
        <v>16266032</v>
      </c>
      <c r="G42" s="12">
        <v>16266032</v>
      </c>
      <c r="H42" s="12">
        <v>16266032</v>
      </c>
      <c r="I42" s="12">
        <v>0</v>
      </c>
      <c r="J42" s="12">
        <v>16239711</v>
      </c>
    </row>
    <row r="43" spans="1:10" ht="45">
      <c r="A43" s="53" t="s">
        <v>1177</v>
      </c>
      <c r="B43" s="37" t="s">
        <v>1221</v>
      </c>
      <c r="C43" s="37">
        <v>0</v>
      </c>
      <c r="D43" s="12">
        <v>14452000</v>
      </c>
      <c r="E43" s="12">
        <v>15003500</v>
      </c>
      <c r="F43" s="12">
        <v>14829329</v>
      </c>
      <c r="G43" s="12">
        <v>14829329</v>
      </c>
      <c r="H43" s="12">
        <v>14829329</v>
      </c>
      <c r="I43" s="12">
        <v>0</v>
      </c>
      <c r="J43" s="12">
        <v>14814740</v>
      </c>
    </row>
    <row r="44" spans="1:10" ht="15">
      <c r="A44" s="53" t="s">
        <v>622</v>
      </c>
      <c r="B44" s="37" t="s">
        <v>1222</v>
      </c>
      <c r="C44" s="37">
        <v>0</v>
      </c>
      <c r="D44" s="12">
        <v>4578000</v>
      </c>
      <c r="E44" s="12">
        <v>5110500</v>
      </c>
      <c r="F44" s="12">
        <v>4948160</v>
      </c>
      <c r="G44" s="12">
        <v>4948160</v>
      </c>
      <c r="H44" s="12">
        <v>4948160</v>
      </c>
      <c r="I44" s="12">
        <v>0</v>
      </c>
      <c r="J44" s="12">
        <v>4859071</v>
      </c>
    </row>
    <row r="45" spans="1:10" ht="15">
      <c r="A45" s="53" t="s">
        <v>623</v>
      </c>
      <c r="B45" s="37" t="s">
        <v>1223</v>
      </c>
      <c r="C45" s="37">
        <v>0</v>
      </c>
      <c r="D45" s="12">
        <v>9874000</v>
      </c>
      <c r="E45" s="12">
        <v>9893000</v>
      </c>
      <c r="F45" s="12">
        <v>9881169</v>
      </c>
      <c r="G45" s="12">
        <v>9881169</v>
      </c>
      <c r="H45" s="12">
        <v>9881169</v>
      </c>
      <c r="I45" s="12">
        <v>0</v>
      </c>
      <c r="J45" s="12">
        <v>9955669</v>
      </c>
    </row>
    <row r="46" spans="1:10" ht="15">
      <c r="A46" s="53" t="s">
        <v>628</v>
      </c>
      <c r="B46" s="37" t="s">
        <v>1224</v>
      </c>
      <c r="C46" s="37">
        <v>0</v>
      </c>
      <c r="D46" s="12">
        <v>1431098</v>
      </c>
      <c r="E46" s="12">
        <v>1446098</v>
      </c>
      <c r="F46" s="12">
        <v>1436703</v>
      </c>
      <c r="G46" s="12">
        <v>1436703</v>
      </c>
      <c r="H46" s="12">
        <v>1436703</v>
      </c>
      <c r="I46" s="12">
        <v>0</v>
      </c>
      <c r="J46" s="12">
        <v>1424971</v>
      </c>
    </row>
    <row r="47" spans="1:10" ht="30">
      <c r="A47" s="53" t="s">
        <v>1184</v>
      </c>
      <c r="B47" s="37" t="s">
        <v>1225</v>
      </c>
      <c r="C47" s="37">
        <v>0</v>
      </c>
      <c r="D47" s="12">
        <v>1285000</v>
      </c>
      <c r="E47" s="12">
        <v>1298000</v>
      </c>
      <c r="F47" s="12">
        <v>1250573</v>
      </c>
      <c r="G47" s="12">
        <v>1250573</v>
      </c>
      <c r="H47" s="12">
        <v>1250573</v>
      </c>
      <c r="I47" s="12">
        <v>0</v>
      </c>
      <c r="J47" s="12">
        <v>1245645</v>
      </c>
    </row>
    <row r="48" spans="1:10" ht="15">
      <c r="A48" s="53" t="s">
        <v>630</v>
      </c>
      <c r="B48" s="37" t="s">
        <v>1226</v>
      </c>
      <c r="C48" s="37">
        <v>0</v>
      </c>
      <c r="D48" s="12">
        <v>1285000</v>
      </c>
      <c r="E48" s="12">
        <v>1298000</v>
      </c>
      <c r="F48" s="12">
        <v>1250573</v>
      </c>
      <c r="G48" s="12">
        <v>1250573</v>
      </c>
      <c r="H48" s="12">
        <v>1250573</v>
      </c>
      <c r="I48" s="12">
        <v>0</v>
      </c>
      <c r="J48" s="12">
        <v>1245645</v>
      </c>
    </row>
    <row r="49" spans="1:10" ht="30">
      <c r="A49" s="53" t="s">
        <v>1179</v>
      </c>
      <c r="B49" s="37" t="s">
        <v>1227</v>
      </c>
      <c r="C49" s="37">
        <v>0</v>
      </c>
      <c r="D49" s="12">
        <v>930000</v>
      </c>
      <c r="E49" s="12">
        <v>930000</v>
      </c>
      <c r="F49" s="12">
        <v>865851</v>
      </c>
      <c r="G49" s="12">
        <v>865851</v>
      </c>
      <c r="H49" s="12">
        <v>865851</v>
      </c>
      <c r="I49" s="12">
        <v>0</v>
      </c>
      <c r="J49" s="12">
        <v>892868</v>
      </c>
    </row>
    <row r="50" spans="1:10" ht="30">
      <c r="A50" s="53" t="s">
        <v>1180</v>
      </c>
      <c r="B50" s="37" t="s">
        <v>1228</v>
      </c>
      <c r="C50" s="37">
        <v>0</v>
      </c>
      <c r="D50" s="12">
        <v>930000</v>
      </c>
      <c r="E50" s="12">
        <v>930000</v>
      </c>
      <c r="F50" s="12">
        <v>865851</v>
      </c>
      <c r="G50" s="12">
        <v>865851</v>
      </c>
      <c r="H50" s="12">
        <v>865851</v>
      </c>
      <c r="I50" s="12">
        <v>0</v>
      </c>
      <c r="J50" s="12">
        <v>892868</v>
      </c>
    </row>
    <row r="51" spans="1:10" ht="15">
      <c r="A51" s="53" t="s">
        <v>1181</v>
      </c>
      <c r="B51" s="37" t="s">
        <v>1229</v>
      </c>
      <c r="C51" s="37">
        <v>0</v>
      </c>
      <c r="D51" s="12">
        <v>930000</v>
      </c>
      <c r="E51" s="12">
        <v>930000</v>
      </c>
      <c r="F51" s="12">
        <v>865851</v>
      </c>
      <c r="G51" s="12">
        <v>865851</v>
      </c>
      <c r="H51" s="12">
        <v>865851</v>
      </c>
      <c r="I51" s="12">
        <v>0</v>
      </c>
      <c r="J51" s="12">
        <v>892868</v>
      </c>
    </row>
    <row r="52" spans="1:10" ht="15">
      <c r="A52" s="53" t="s">
        <v>649</v>
      </c>
      <c r="B52" s="37" t="s">
        <v>1230</v>
      </c>
      <c r="C52" s="37">
        <v>0</v>
      </c>
      <c r="D52" s="12">
        <v>930000</v>
      </c>
      <c r="E52" s="12">
        <v>930000</v>
      </c>
      <c r="F52" s="12">
        <v>865851</v>
      </c>
      <c r="G52" s="12">
        <v>865851</v>
      </c>
      <c r="H52" s="12">
        <v>865851</v>
      </c>
      <c r="I52" s="12">
        <v>0</v>
      </c>
      <c r="J52" s="12">
        <v>892868</v>
      </c>
    </row>
    <row r="53" spans="1:10" ht="30">
      <c r="A53" s="53" t="s">
        <v>1185</v>
      </c>
      <c r="B53" s="37" t="s">
        <v>1231</v>
      </c>
      <c r="C53" s="37">
        <v>0</v>
      </c>
      <c r="D53" s="12">
        <v>23831800</v>
      </c>
      <c r="E53" s="12">
        <v>7547200</v>
      </c>
      <c r="F53" s="12">
        <v>4346610</v>
      </c>
      <c r="G53" s="12">
        <v>4346610</v>
      </c>
      <c r="H53" s="12">
        <v>4346610</v>
      </c>
      <c r="I53" s="12">
        <v>0</v>
      </c>
      <c r="J53" s="12">
        <v>5485297</v>
      </c>
    </row>
    <row r="54" spans="1:10" ht="15">
      <c r="A54" s="53" t="s">
        <v>1186</v>
      </c>
      <c r="B54" s="37" t="s">
        <v>1232</v>
      </c>
      <c r="C54" s="37">
        <v>0</v>
      </c>
      <c r="D54" s="12">
        <v>0</v>
      </c>
      <c r="E54" s="12">
        <v>75500</v>
      </c>
      <c r="F54" s="12">
        <v>74932</v>
      </c>
      <c r="G54" s="12">
        <v>74932</v>
      </c>
      <c r="H54" s="12">
        <v>74932</v>
      </c>
      <c r="I54" s="12">
        <v>0</v>
      </c>
      <c r="J54" s="12">
        <v>74932</v>
      </c>
    </row>
    <row r="55" spans="1:10" ht="15">
      <c r="A55" s="53" t="s">
        <v>1170</v>
      </c>
      <c r="B55" s="37" t="s">
        <v>1233</v>
      </c>
      <c r="C55" s="37">
        <v>0</v>
      </c>
      <c r="D55" s="12">
        <v>0</v>
      </c>
      <c r="E55" s="12">
        <v>75500</v>
      </c>
      <c r="F55" s="12">
        <v>74932</v>
      </c>
      <c r="G55" s="12">
        <v>74932</v>
      </c>
      <c r="H55" s="12">
        <v>74932</v>
      </c>
      <c r="I55" s="12">
        <v>0</v>
      </c>
      <c r="J55" s="12">
        <v>74932</v>
      </c>
    </row>
    <row r="56" spans="1:10" ht="15">
      <c r="A56" s="53" t="s">
        <v>603</v>
      </c>
      <c r="B56" s="37" t="s">
        <v>1234</v>
      </c>
      <c r="C56" s="37">
        <v>0</v>
      </c>
      <c r="D56" s="12">
        <v>0</v>
      </c>
      <c r="E56" s="12">
        <v>75500</v>
      </c>
      <c r="F56" s="12">
        <v>74932</v>
      </c>
      <c r="G56" s="12">
        <v>74932</v>
      </c>
      <c r="H56" s="12">
        <v>74932</v>
      </c>
      <c r="I56" s="12">
        <v>0</v>
      </c>
      <c r="J56" s="12">
        <v>74932</v>
      </c>
    </row>
    <row r="57" spans="1:10" ht="30">
      <c r="A57" s="53" t="s">
        <v>1171</v>
      </c>
      <c r="B57" s="37" t="s">
        <v>1235</v>
      </c>
      <c r="C57" s="37">
        <v>0</v>
      </c>
      <c r="D57" s="12">
        <v>23831800</v>
      </c>
      <c r="E57" s="12">
        <v>7471700</v>
      </c>
      <c r="F57" s="12">
        <v>4271678</v>
      </c>
      <c r="G57" s="12">
        <v>4271678</v>
      </c>
      <c r="H57" s="12">
        <v>4271678</v>
      </c>
      <c r="I57" s="12">
        <v>0</v>
      </c>
      <c r="J57" s="12">
        <v>5349718</v>
      </c>
    </row>
    <row r="58" spans="1:10" ht="30">
      <c r="A58" s="53" t="s">
        <v>1172</v>
      </c>
      <c r="B58" s="37" t="s">
        <v>1236</v>
      </c>
      <c r="C58" s="37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1202</v>
      </c>
    </row>
    <row r="59" spans="1:10" ht="15">
      <c r="A59" s="53" t="s">
        <v>1173</v>
      </c>
      <c r="B59" s="37" t="s">
        <v>1237</v>
      </c>
      <c r="C59" s="37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1202</v>
      </c>
    </row>
    <row r="60" spans="1:10" ht="15">
      <c r="A60" s="53" t="s">
        <v>613</v>
      </c>
      <c r="B60" s="37" t="s">
        <v>1238</v>
      </c>
      <c r="C60" s="37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1202</v>
      </c>
    </row>
    <row r="61" spans="1:10" ht="15">
      <c r="A61" s="53" t="s">
        <v>1174</v>
      </c>
      <c r="B61" s="37" t="s">
        <v>1239</v>
      </c>
      <c r="C61" s="37">
        <v>0</v>
      </c>
      <c r="D61" s="12">
        <v>22251000</v>
      </c>
      <c r="E61" s="12">
        <v>5804400</v>
      </c>
      <c r="F61" s="12">
        <v>2663258</v>
      </c>
      <c r="G61" s="12">
        <v>2663258</v>
      </c>
      <c r="H61" s="12">
        <v>2663258</v>
      </c>
      <c r="I61" s="12">
        <v>0</v>
      </c>
      <c r="J61" s="12">
        <v>4687565</v>
      </c>
    </row>
    <row r="62" spans="1:10" ht="30">
      <c r="A62" s="53" t="s">
        <v>1183</v>
      </c>
      <c r="B62" s="37" t="s">
        <v>1240</v>
      </c>
      <c r="C62" s="37">
        <v>0</v>
      </c>
      <c r="D62" s="12">
        <v>22251000</v>
      </c>
      <c r="E62" s="12">
        <v>5804400</v>
      </c>
      <c r="F62" s="12">
        <v>2663258</v>
      </c>
      <c r="G62" s="12">
        <v>2663258</v>
      </c>
      <c r="H62" s="12">
        <v>2663258</v>
      </c>
      <c r="I62" s="12">
        <v>0</v>
      </c>
      <c r="J62" s="12">
        <v>4687565</v>
      </c>
    </row>
    <row r="63" spans="1:10" ht="15">
      <c r="A63" s="53" t="s">
        <v>616</v>
      </c>
      <c r="B63" s="37" t="s">
        <v>1241</v>
      </c>
      <c r="C63" s="37">
        <v>0</v>
      </c>
      <c r="D63" s="12">
        <v>22251000</v>
      </c>
      <c r="E63" s="12">
        <v>5804400</v>
      </c>
      <c r="F63" s="12">
        <v>2663258</v>
      </c>
      <c r="G63" s="12">
        <v>2663258</v>
      </c>
      <c r="H63" s="12">
        <v>2663258</v>
      </c>
      <c r="I63" s="12">
        <v>0</v>
      </c>
      <c r="J63" s="12">
        <v>4687565</v>
      </c>
    </row>
    <row r="64" spans="1:10" ht="30">
      <c r="A64" s="53" t="s">
        <v>1176</v>
      </c>
      <c r="B64" s="37" t="s">
        <v>1242</v>
      </c>
      <c r="C64" s="37">
        <v>0</v>
      </c>
      <c r="D64" s="12">
        <v>1580800</v>
      </c>
      <c r="E64" s="12">
        <v>1667300</v>
      </c>
      <c r="F64" s="12">
        <v>1608420</v>
      </c>
      <c r="G64" s="12">
        <v>1608420</v>
      </c>
      <c r="H64" s="12">
        <v>1608420</v>
      </c>
      <c r="I64" s="12">
        <v>0</v>
      </c>
      <c r="J64" s="12">
        <v>635280</v>
      </c>
    </row>
    <row r="65" spans="1:10" ht="45">
      <c r="A65" s="53" t="s">
        <v>1177</v>
      </c>
      <c r="B65" s="37" t="s">
        <v>1243</v>
      </c>
      <c r="C65" s="37">
        <v>0</v>
      </c>
      <c r="D65" s="12">
        <v>1567000</v>
      </c>
      <c r="E65" s="12">
        <v>1653500</v>
      </c>
      <c r="F65" s="12">
        <v>1594693</v>
      </c>
      <c r="G65" s="12">
        <v>1594693</v>
      </c>
      <c r="H65" s="12">
        <v>1594693</v>
      </c>
      <c r="I65" s="12">
        <v>0</v>
      </c>
      <c r="J65" s="12">
        <v>620400</v>
      </c>
    </row>
    <row r="66" spans="1:10" ht="15">
      <c r="A66" s="53" t="s">
        <v>622</v>
      </c>
      <c r="B66" s="37" t="s">
        <v>1244</v>
      </c>
      <c r="C66" s="37">
        <v>0</v>
      </c>
      <c r="D66" s="12">
        <v>299000</v>
      </c>
      <c r="E66" s="12">
        <v>382500</v>
      </c>
      <c r="F66" s="12">
        <v>324693</v>
      </c>
      <c r="G66" s="12">
        <v>324693</v>
      </c>
      <c r="H66" s="12">
        <v>324693</v>
      </c>
      <c r="I66" s="12">
        <v>0</v>
      </c>
      <c r="J66" s="12">
        <v>174585</v>
      </c>
    </row>
    <row r="67" spans="1:10" ht="15">
      <c r="A67" s="53" t="s">
        <v>623</v>
      </c>
      <c r="B67" s="37" t="s">
        <v>1245</v>
      </c>
      <c r="C67" s="37">
        <v>0</v>
      </c>
      <c r="D67" s="12">
        <v>1268000</v>
      </c>
      <c r="E67" s="12">
        <v>1271000</v>
      </c>
      <c r="F67" s="12">
        <v>1270000</v>
      </c>
      <c r="G67" s="12">
        <v>1270000</v>
      </c>
      <c r="H67" s="12">
        <v>1270000</v>
      </c>
      <c r="I67" s="12">
        <v>0</v>
      </c>
      <c r="J67" s="12">
        <v>445815</v>
      </c>
    </row>
    <row r="68" spans="1:10" ht="15">
      <c r="A68" s="53" t="s">
        <v>628</v>
      </c>
      <c r="B68" s="37" t="s">
        <v>1246</v>
      </c>
      <c r="C68" s="37">
        <v>0</v>
      </c>
      <c r="D68" s="12">
        <v>13800</v>
      </c>
      <c r="E68" s="12">
        <v>13800</v>
      </c>
      <c r="F68" s="12">
        <v>13727</v>
      </c>
      <c r="G68" s="12">
        <v>13727</v>
      </c>
      <c r="H68" s="12">
        <v>13727</v>
      </c>
      <c r="I68" s="12">
        <v>0</v>
      </c>
      <c r="J68" s="12">
        <v>14880</v>
      </c>
    </row>
    <row r="69" spans="1:10" ht="30">
      <c r="A69" s="53" t="s">
        <v>1184</v>
      </c>
      <c r="B69" s="37" t="s">
        <v>1247</v>
      </c>
      <c r="C69" s="37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25671</v>
      </c>
    </row>
    <row r="70" spans="1:10" ht="15">
      <c r="A70" s="53" t="s">
        <v>630</v>
      </c>
      <c r="B70" s="37" t="s">
        <v>1248</v>
      </c>
      <c r="C70" s="37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25671</v>
      </c>
    </row>
    <row r="71" spans="1:10" ht="30">
      <c r="A71" s="53" t="s">
        <v>1179</v>
      </c>
      <c r="B71" s="37" t="s">
        <v>1249</v>
      </c>
      <c r="C71" s="37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60647</v>
      </c>
    </row>
    <row r="72" spans="1:10" ht="30">
      <c r="A72" s="53" t="s">
        <v>1180</v>
      </c>
      <c r="B72" s="37" t="s">
        <v>1250</v>
      </c>
      <c r="C72" s="37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60647</v>
      </c>
    </row>
    <row r="73" spans="1:10" ht="15">
      <c r="A73" s="53" t="s">
        <v>1181</v>
      </c>
      <c r="B73" s="37" t="s">
        <v>1251</v>
      </c>
      <c r="C73" s="37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60647</v>
      </c>
    </row>
    <row r="74" spans="1:10" ht="15">
      <c r="A74" s="53" t="s">
        <v>649</v>
      </c>
      <c r="B74" s="37" t="s">
        <v>1252</v>
      </c>
      <c r="C74" s="37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60647</v>
      </c>
    </row>
  </sheetData>
  <sheetProtection/>
  <mergeCells count="12">
    <mergeCell ref="H6:H7"/>
    <mergeCell ref="I6:I7"/>
    <mergeCell ref="J6:J7"/>
    <mergeCell ref="A4:J4"/>
    <mergeCell ref="A2:J2"/>
    <mergeCell ref="A3:J3"/>
    <mergeCell ref="A6:A7"/>
    <mergeCell ref="B6:B7"/>
    <mergeCell ref="C6:C7"/>
    <mergeCell ref="D6:E6"/>
    <mergeCell ref="F6:F7"/>
    <mergeCell ref="G6:G7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85" r:id="rId1"/>
  <headerFooter>
    <oddHeader>&amp;RAnexa nr.13 la HCJ nr._______/2014</oddHeader>
    <oddFooter>&amp;R&amp;"Trebuchet MS,Obișnuit"&amp;P/&amp;N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2.00390625" style="14" customWidth="1"/>
    <col min="2" max="2" width="9.140625" style="4" customWidth="1"/>
    <col min="3" max="3" width="11.140625" style="4" customWidth="1"/>
    <col min="4" max="4" width="10.28125" style="4" customWidth="1"/>
    <col min="5" max="5" width="12.140625" style="4" customWidth="1"/>
    <col min="6" max="6" width="12.28125" style="4" customWidth="1"/>
    <col min="7" max="7" width="12.421875" style="4" customWidth="1"/>
    <col min="8" max="8" width="12.140625" style="4" customWidth="1"/>
    <col min="9" max="9" width="12.57421875" style="4" customWidth="1"/>
    <col min="10" max="10" width="11.57421875" style="4" customWidth="1"/>
    <col min="11" max="16384" width="9.140625" style="4" customWidth="1"/>
  </cols>
  <sheetData>
    <row r="1" spans="1:3" ht="15">
      <c r="A1" s="48"/>
      <c r="B1" s="46"/>
      <c r="C1" s="46"/>
    </row>
    <row r="2" spans="1:10" ht="15">
      <c r="A2" s="102" t="s">
        <v>1165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>
      <c r="A3" s="102" t="s">
        <v>1254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">
      <c r="A4" s="105" t="s">
        <v>295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3" ht="15">
      <c r="A6" s="50" t="s">
        <v>582</v>
      </c>
      <c r="B6" s="46"/>
      <c r="C6" s="46"/>
    </row>
    <row r="7" spans="1:10" s="32" customFormat="1" ht="15">
      <c r="A7" s="106" t="s">
        <v>371</v>
      </c>
      <c r="B7" s="106" t="s">
        <v>372</v>
      </c>
      <c r="C7" s="109" t="s">
        <v>583</v>
      </c>
      <c r="D7" s="108" t="s">
        <v>584</v>
      </c>
      <c r="E7" s="108"/>
      <c r="F7" s="108" t="s">
        <v>585</v>
      </c>
      <c r="G7" s="108" t="s">
        <v>586</v>
      </c>
      <c r="H7" s="108" t="s">
        <v>587</v>
      </c>
      <c r="I7" s="108" t="s">
        <v>588</v>
      </c>
      <c r="J7" s="108" t="s">
        <v>589</v>
      </c>
    </row>
    <row r="8" spans="1:10" s="32" customFormat="1" ht="30">
      <c r="A8" s="106"/>
      <c r="B8" s="106"/>
      <c r="C8" s="110"/>
      <c r="D8" s="31" t="s">
        <v>590</v>
      </c>
      <c r="E8" s="31" t="s">
        <v>1167</v>
      </c>
      <c r="F8" s="108"/>
      <c r="G8" s="108"/>
      <c r="H8" s="108"/>
      <c r="I8" s="108"/>
      <c r="J8" s="108"/>
    </row>
    <row r="9" spans="1:10" ht="15">
      <c r="A9" s="54" t="s">
        <v>95</v>
      </c>
      <c r="B9" s="54" t="s">
        <v>96</v>
      </c>
      <c r="C9" s="54" t="s">
        <v>380</v>
      </c>
      <c r="D9" s="54" t="s">
        <v>381</v>
      </c>
      <c r="E9" s="54" t="s">
        <v>592</v>
      </c>
      <c r="F9" s="54" t="s">
        <v>382</v>
      </c>
      <c r="G9" s="54" t="s">
        <v>383</v>
      </c>
      <c r="H9" s="54" t="s">
        <v>384</v>
      </c>
      <c r="I9" s="54" t="s">
        <v>593</v>
      </c>
      <c r="J9" s="54" t="s">
        <v>594</v>
      </c>
    </row>
    <row r="10" spans="1:10" ht="15">
      <c r="A10" s="53" t="s">
        <v>1255</v>
      </c>
      <c r="B10" s="37" t="s">
        <v>1270</v>
      </c>
      <c r="C10" s="12">
        <v>0</v>
      </c>
      <c r="D10" s="12">
        <v>0</v>
      </c>
      <c r="E10" s="12">
        <v>8335000</v>
      </c>
      <c r="F10" s="12">
        <v>8214951</v>
      </c>
      <c r="G10" s="12">
        <v>8214951</v>
      </c>
      <c r="H10" s="12">
        <v>8214951</v>
      </c>
      <c r="I10" s="12">
        <v>0</v>
      </c>
      <c r="J10" s="12">
        <v>8214951</v>
      </c>
    </row>
    <row r="11" spans="1:10" ht="30">
      <c r="A11" s="53" t="s">
        <v>1256</v>
      </c>
      <c r="B11" s="37" t="s">
        <v>1271</v>
      </c>
      <c r="C11" s="12">
        <v>0</v>
      </c>
      <c r="D11" s="12">
        <v>0</v>
      </c>
      <c r="E11" s="12">
        <v>15000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30">
      <c r="A12" s="53" t="s">
        <v>1257</v>
      </c>
      <c r="B12" s="37" t="s">
        <v>1272</v>
      </c>
      <c r="C12" s="12">
        <v>0</v>
      </c>
      <c r="D12" s="12">
        <v>0</v>
      </c>
      <c r="E12" s="12">
        <v>15000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5">
      <c r="A13" s="53" t="s">
        <v>1258</v>
      </c>
      <c r="B13" s="37" t="s">
        <v>1273</v>
      </c>
      <c r="C13" s="12">
        <v>0</v>
      </c>
      <c r="D13" s="12">
        <v>0</v>
      </c>
      <c r="E13" s="12">
        <v>15000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1:10" ht="30">
      <c r="A14" s="53" t="s">
        <v>1259</v>
      </c>
      <c r="B14" s="37" t="s">
        <v>1274</v>
      </c>
      <c r="C14" s="12">
        <v>0</v>
      </c>
      <c r="D14" s="12">
        <v>0</v>
      </c>
      <c r="E14" s="12">
        <v>4346000</v>
      </c>
      <c r="F14" s="12">
        <v>4262826</v>
      </c>
      <c r="G14" s="12">
        <v>4262826</v>
      </c>
      <c r="H14" s="12">
        <v>4262826</v>
      </c>
      <c r="I14" s="12">
        <v>0</v>
      </c>
      <c r="J14" s="12">
        <v>4262826</v>
      </c>
    </row>
    <row r="15" spans="1:10" ht="15">
      <c r="A15" s="53" t="s">
        <v>1260</v>
      </c>
      <c r="B15" s="37" t="s">
        <v>1275</v>
      </c>
      <c r="C15" s="12">
        <v>0</v>
      </c>
      <c r="D15" s="12">
        <v>0</v>
      </c>
      <c r="E15" s="12">
        <v>4346000</v>
      </c>
      <c r="F15" s="12">
        <v>4262826</v>
      </c>
      <c r="G15" s="12">
        <v>4262826</v>
      </c>
      <c r="H15" s="12">
        <v>4262826</v>
      </c>
      <c r="I15" s="12">
        <v>0</v>
      </c>
      <c r="J15" s="12">
        <v>4262826</v>
      </c>
    </row>
    <row r="16" spans="1:10" ht="30">
      <c r="A16" s="53" t="s">
        <v>1261</v>
      </c>
      <c r="B16" s="37" t="s">
        <v>1276</v>
      </c>
      <c r="C16" s="12">
        <v>0</v>
      </c>
      <c r="D16" s="12">
        <v>0</v>
      </c>
      <c r="E16" s="12">
        <v>4346000</v>
      </c>
      <c r="F16" s="12">
        <v>4262826</v>
      </c>
      <c r="G16" s="12">
        <v>4262826</v>
      </c>
      <c r="H16" s="12">
        <v>4262826</v>
      </c>
      <c r="I16" s="12">
        <v>0</v>
      </c>
      <c r="J16" s="12">
        <v>4262826</v>
      </c>
    </row>
    <row r="17" spans="1:10" ht="15">
      <c r="A17" s="53" t="s">
        <v>642</v>
      </c>
      <c r="B17" s="37" t="s">
        <v>1277</v>
      </c>
      <c r="C17" s="12">
        <v>0</v>
      </c>
      <c r="D17" s="12">
        <v>0</v>
      </c>
      <c r="E17" s="12">
        <v>4346000</v>
      </c>
      <c r="F17" s="12">
        <v>4262826</v>
      </c>
      <c r="G17" s="12">
        <v>4262826</v>
      </c>
      <c r="H17" s="12">
        <v>4262826</v>
      </c>
      <c r="I17" s="12">
        <v>0</v>
      </c>
      <c r="J17" s="12">
        <v>4262826</v>
      </c>
    </row>
    <row r="18" spans="1:10" ht="30">
      <c r="A18" s="53" t="s">
        <v>1262</v>
      </c>
      <c r="B18" s="37" t="s">
        <v>1278</v>
      </c>
      <c r="C18" s="12">
        <v>0</v>
      </c>
      <c r="D18" s="12">
        <v>0</v>
      </c>
      <c r="E18" s="12">
        <v>3974000</v>
      </c>
      <c r="F18" s="12">
        <v>3952125</v>
      </c>
      <c r="G18" s="12">
        <v>3952125</v>
      </c>
      <c r="H18" s="12">
        <v>3952125</v>
      </c>
      <c r="I18" s="12">
        <v>0</v>
      </c>
      <c r="J18" s="12">
        <v>3952125</v>
      </c>
    </row>
    <row r="19" spans="1:10" ht="15">
      <c r="A19" s="53" t="s">
        <v>1263</v>
      </c>
      <c r="B19" s="37" t="s">
        <v>1279</v>
      </c>
      <c r="C19" s="12">
        <v>0</v>
      </c>
      <c r="D19" s="12">
        <v>0</v>
      </c>
      <c r="E19" s="12">
        <v>3974000</v>
      </c>
      <c r="F19" s="12">
        <v>3952125</v>
      </c>
      <c r="G19" s="12">
        <v>3952125</v>
      </c>
      <c r="H19" s="12">
        <v>3952125</v>
      </c>
      <c r="I19" s="12">
        <v>0</v>
      </c>
      <c r="J19" s="12">
        <v>3952125</v>
      </c>
    </row>
    <row r="20" spans="1:10" ht="15">
      <c r="A20" s="53" t="s">
        <v>1264</v>
      </c>
      <c r="B20" s="37" t="s">
        <v>1280</v>
      </c>
      <c r="C20" s="12">
        <v>0</v>
      </c>
      <c r="D20" s="12">
        <v>0</v>
      </c>
      <c r="E20" s="12">
        <v>3974000</v>
      </c>
      <c r="F20" s="12">
        <v>3952125</v>
      </c>
      <c r="G20" s="12">
        <v>3952125</v>
      </c>
      <c r="H20" s="12">
        <v>3952125</v>
      </c>
      <c r="I20" s="12">
        <v>0</v>
      </c>
      <c r="J20" s="12">
        <v>3952125</v>
      </c>
    </row>
    <row r="21" spans="1:10" ht="15">
      <c r="A21" s="53" t="s">
        <v>652</v>
      </c>
      <c r="B21" s="37" t="s">
        <v>1281</v>
      </c>
      <c r="C21" s="12">
        <v>0</v>
      </c>
      <c r="D21" s="12">
        <v>0</v>
      </c>
      <c r="E21" s="12">
        <v>3974000</v>
      </c>
      <c r="F21" s="12">
        <v>3952125</v>
      </c>
      <c r="G21" s="12">
        <v>3952125</v>
      </c>
      <c r="H21" s="12">
        <v>3952125</v>
      </c>
      <c r="I21" s="12">
        <v>0</v>
      </c>
      <c r="J21" s="12">
        <v>3952125</v>
      </c>
    </row>
    <row r="22" spans="1:10" ht="30">
      <c r="A22" s="53" t="s">
        <v>1267</v>
      </c>
      <c r="B22" s="37" t="s">
        <v>1282</v>
      </c>
      <c r="C22" s="12">
        <v>0</v>
      </c>
      <c r="D22" s="12">
        <v>0</v>
      </c>
      <c r="E22" s="12">
        <v>8335000</v>
      </c>
      <c r="F22" s="12">
        <v>8214951</v>
      </c>
      <c r="G22" s="12">
        <v>8214951</v>
      </c>
      <c r="H22" s="12">
        <v>8214951</v>
      </c>
      <c r="I22" s="12">
        <v>0</v>
      </c>
      <c r="J22" s="12">
        <v>8214951</v>
      </c>
    </row>
    <row r="23" spans="1:10" ht="30">
      <c r="A23" s="53" t="s">
        <v>1265</v>
      </c>
      <c r="B23" s="37" t="s">
        <v>1283</v>
      </c>
      <c r="C23" s="12">
        <v>0</v>
      </c>
      <c r="D23" s="12">
        <v>0</v>
      </c>
      <c r="E23" s="12">
        <v>15000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ht="30">
      <c r="A24" s="53" t="s">
        <v>1257</v>
      </c>
      <c r="B24" s="37" t="s">
        <v>1284</v>
      </c>
      <c r="C24" s="12">
        <v>0</v>
      </c>
      <c r="D24" s="12">
        <v>0</v>
      </c>
      <c r="E24" s="12">
        <v>15000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1:10" ht="15">
      <c r="A25" s="53" t="s">
        <v>1268</v>
      </c>
      <c r="B25" s="37" t="s">
        <v>1285</v>
      </c>
      <c r="C25" s="12">
        <v>0</v>
      </c>
      <c r="D25" s="12">
        <v>0</v>
      </c>
      <c r="E25" s="12">
        <v>15000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30">
      <c r="A26" s="53" t="s">
        <v>1259</v>
      </c>
      <c r="B26" s="37" t="s">
        <v>1286</v>
      </c>
      <c r="C26" s="12">
        <v>0</v>
      </c>
      <c r="D26" s="12">
        <v>0</v>
      </c>
      <c r="E26" s="12">
        <v>4346000</v>
      </c>
      <c r="F26" s="12">
        <v>4262826</v>
      </c>
      <c r="G26" s="12">
        <v>4262826</v>
      </c>
      <c r="H26" s="12">
        <v>4262826</v>
      </c>
      <c r="I26" s="12">
        <v>0</v>
      </c>
      <c r="J26" s="12">
        <v>4262826</v>
      </c>
    </row>
    <row r="27" spans="1:10" ht="15">
      <c r="A27" s="53" t="s">
        <v>1260</v>
      </c>
      <c r="B27" s="37" t="s">
        <v>1287</v>
      </c>
      <c r="C27" s="12">
        <v>0</v>
      </c>
      <c r="D27" s="12">
        <v>0</v>
      </c>
      <c r="E27" s="12">
        <v>4346000</v>
      </c>
      <c r="F27" s="12">
        <v>4262826</v>
      </c>
      <c r="G27" s="12">
        <v>4262826</v>
      </c>
      <c r="H27" s="12">
        <v>4262826</v>
      </c>
      <c r="I27" s="12">
        <v>0</v>
      </c>
      <c r="J27" s="12">
        <v>4262826</v>
      </c>
    </row>
    <row r="28" spans="1:10" ht="30">
      <c r="A28" s="53" t="s">
        <v>1261</v>
      </c>
      <c r="B28" s="37" t="s">
        <v>1288</v>
      </c>
      <c r="C28" s="12">
        <v>0</v>
      </c>
      <c r="D28" s="12">
        <v>0</v>
      </c>
      <c r="E28" s="12">
        <v>4346000</v>
      </c>
      <c r="F28" s="12">
        <v>4262826</v>
      </c>
      <c r="G28" s="12">
        <v>4262826</v>
      </c>
      <c r="H28" s="12">
        <v>4262826</v>
      </c>
      <c r="I28" s="12">
        <v>0</v>
      </c>
      <c r="J28" s="12">
        <v>4262826</v>
      </c>
    </row>
    <row r="29" spans="1:10" ht="15">
      <c r="A29" s="53" t="s">
        <v>642</v>
      </c>
      <c r="B29" s="37" t="s">
        <v>1289</v>
      </c>
      <c r="C29" s="12">
        <v>0</v>
      </c>
      <c r="D29" s="12">
        <v>0</v>
      </c>
      <c r="E29" s="12">
        <v>4346000</v>
      </c>
      <c r="F29" s="12">
        <v>4262826</v>
      </c>
      <c r="G29" s="12">
        <v>4262826</v>
      </c>
      <c r="H29" s="12">
        <v>4262826</v>
      </c>
      <c r="I29" s="12">
        <v>0</v>
      </c>
      <c r="J29" s="12">
        <v>4262826</v>
      </c>
    </row>
    <row r="30" spans="1:10" ht="30">
      <c r="A30" s="53" t="s">
        <v>1266</v>
      </c>
      <c r="B30" s="37" t="s">
        <v>1290</v>
      </c>
      <c r="C30" s="12">
        <v>0</v>
      </c>
      <c r="D30" s="12">
        <v>0</v>
      </c>
      <c r="E30" s="12">
        <v>3974000</v>
      </c>
      <c r="F30" s="12">
        <v>3952125</v>
      </c>
      <c r="G30" s="12">
        <v>3952125</v>
      </c>
      <c r="H30" s="12">
        <v>3952125</v>
      </c>
      <c r="I30" s="12">
        <v>0</v>
      </c>
      <c r="J30" s="12">
        <v>3952125</v>
      </c>
    </row>
    <row r="31" spans="1:10" ht="15">
      <c r="A31" s="53" t="s">
        <v>1269</v>
      </c>
      <c r="B31" s="37" t="s">
        <v>1291</v>
      </c>
      <c r="C31" s="12">
        <v>0</v>
      </c>
      <c r="D31" s="12">
        <v>0</v>
      </c>
      <c r="E31" s="12">
        <v>3974000</v>
      </c>
      <c r="F31" s="12">
        <v>3952125</v>
      </c>
      <c r="G31" s="12">
        <v>3952125</v>
      </c>
      <c r="H31" s="12">
        <v>3952125</v>
      </c>
      <c r="I31" s="12">
        <v>0</v>
      </c>
      <c r="J31" s="12">
        <v>3952125</v>
      </c>
    </row>
    <row r="32" spans="1:10" ht="15">
      <c r="A32" s="53" t="s">
        <v>1264</v>
      </c>
      <c r="B32" s="37" t="s">
        <v>1292</v>
      </c>
      <c r="C32" s="12">
        <v>0</v>
      </c>
      <c r="D32" s="12">
        <v>0</v>
      </c>
      <c r="E32" s="12">
        <v>3974000</v>
      </c>
      <c r="F32" s="12">
        <v>3952125</v>
      </c>
      <c r="G32" s="12">
        <v>3952125</v>
      </c>
      <c r="H32" s="12">
        <v>3952125</v>
      </c>
      <c r="I32" s="12">
        <v>0</v>
      </c>
      <c r="J32" s="12">
        <v>3952125</v>
      </c>
    </row>
    <row r="33" spans="1:10" ht="15">
      <c r="A33" s="53" t="s">
        <v>652</v>
      </c>
      <c r="B33" s="37" t="s">
        <v>1293</v>
      </c>
      <c r="C33" s="12">
        <v>0</v>
      </c>
      <c r="D33" s="12">
        <v>0</v>
      </c>
      <c r="E33" s="12">
        <v>3974000</v>
      </c>
      <c r="F33" s="12">
        <v>3952125</v>
      </c>
      <c r="G33" s="12">
        <v>3952125</v>
      </c>
      <c r="H33" s="12">
        <v>3952125</v>
      </c>
      <c r="I33" s="12">
        <v>0</v>
      </c>
      <c r="J33" s="12">
        <v>3952125</v>
      </c>
    </row>
  </sheetData>
  <sheetProtection/>
  <mergeCells count="12">
    <mergeCell ref="G7:G8"/>
    <mergeCell ref="H7:H8"/>
    <mergeCell ref="I7:I8"/>
    <mergeCell ref="J7:J8"/>
    <mergeCell ref="A2:J2"/>
    <mergeCell ref="A3:J3"/>
    <mergeCell ref="A4:J4"/>
    <mergeCell ref="A7:A8"/>
    <mergeCell ref="B7:B8"/>
    <mergeCell ref="C7:C8"/>
    <mergeCell ref="D7:E7"/>
    <mergeCell ref="F7:F8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85" r:id="rId1"/>
  <headerFooter>
    <oddHeader>&amp;R&amp;"Trebuchet MS,Obișnuit"Anexa nr.14 la HCJ nr._____/2014</oddHeader>
    <oddFooter>&amp;R&amp;"Trebuchet MS,Obișnuit"&amp;P/&amp;N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P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8515625" style="55" customWidth="1"/>
    <col min="2" max="2" width="22.57421875" style="55" customWidth="1"/>
    <col min="3" max="3" width="5.140625" style="55" customWidth="1"/>
    <col min="4" max="4" width="6.7109375" style="55" customWidth="1"/>
    <col min="5" max="5" width="9.8515625" style="55" bestFit="1" customWidth="1"/>
    <col min="6" max="6" width="7.7109375" style="55" customWidth="1"/>
    <col min="7" max="7" width="9.28125" style="55" customWidth="1"/>
    <col min="8" max="8" width="9.28125" style="55" bestFit="1" customWidth="1"/>
    <col min="9" max="9" width="8.421875" style="55" customWidth="1"/>
    <col min="10" max="10" width="10.00390625" style="55" customWidth="1"/>
    <col min="11" max="11" width="9.28125" style="55" customWidth="1"/>
    <col min="12" max="12" width="8.28125" style="55" customWidth="1"/>
    <col min="13" max="13" width="8.7109375" style="55" customWidth="1"/>
    <col min="14" max="15" width="10.57421875" style="55" customWidth="1"/>
    <col min="16" max="16" width="9.421875" style="55" customWidth="1"/>
    <col min="17" max="16384" width="9.140625" style="4" customWidth="1"/>
  </cols>
  <sheetData>
    <row r="3" spans="1:16" ht="15">
      <c r="A3" s="111" t="s">
        <v>227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5">
      <c r="A4" s="111" t="s">
        <v>257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5">
      <c r="A5" s="111" t="s">
        <v>295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27">
      <c r="A6" s="57" t="s">
        <v>228</v>
      </c>
      <c r="J6" s="58"/>
      <c r="P6" s="58" t="s">
        <v>191</v>
      </c>
    </row>
    <row r="7" spans="1:16" ht="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 t="s">
        <v>229</v>
      </c>
    </row>
    <row r="8" spans="1:16" s="63" customFormat="1" ht="162">
      <c r="A8" s="61" t="s">
        <v>230</v>
      </c>
      <c r="B8" s="61" t="s">
        <v>231</v>
      </c>
      <c r="C8" s="61" t="s">
        <v>232</v>
      </c>
      <c r="D8" s="61" t="s">
        <v>233</v>
      </c>
      <c r="E8" s="61" t="s">
        <v>234</v>
      </c>
      <c r="F8" s="61" t="s">
        <v>235</v>
      </c>
      <c r="G8" s="61" t="s">
        <v>236</v>
      </c>
      <c r="H8" s="61" t="s">
        <v>237</v>
      </c>
      <c r="I8" s="61" t="s">
        <v>238</v>
      </c>
      <c r="J8" s="61" t="s">
        <v>239</v>
      </c>
      <c r="K8" s="61" t="s">
        <v>1253</v>
      </c>
      <c r="L8" s="61" t="s">
        <v>240</v>
      </c>
      <c r="M8" s="62" t="s">
        <v>241</v>
      </c>
      <c r="N8" s="61" t="s">
        <v>242</v>
      </c>
      <c r="O8" s="61" t="s">
        <v>243</v>
      </c>
      <c r="P8" s="61" t="s">
        <v>244</v>
      </c>
    </row>
    <row r="9" spans="1:16" ht="15">
      <c r="A9" s="64" t="s">
        <v>95</v>
      </c>
      <c r="B9" s="64" t="s">
        <v>96</v>
      </c>
      <c r="C9" s="64"/>
      <c r="D9" s="64">
        <v>1</v>
      </c>
      <c r="E9" s="65">
        <v>2</v>
      </c>
      <c r="F9" s="65">
        <v>3</v>
      </c>
      <c r="G9" s="65">
        <v>4</v>
      </c>
      <c r="H9" s="66">
        <v>5</v>
      </c>
      <c r="I9" s="64">
        <v>6</v>
      </c>
      <c r="J9" s="64">
        <v>7</v>
      </c>
      <c r="K9" s="64">
        <v>8</v>
      </c>
      <c r="L9" s="64">
        <v>9</v>
      </c>
      <c r="M9" s="67">
        <v>10</v>
      </c>
      <c r="N9" s="56">
        <v>11</v>
      </c>
      <c r="O9" s="67">
        <v>12</v>
      </c>
      <c r="P9" s="67">
        <v>13</v>
      </c>
    </row>
    <row r="10" spans="1:16" ht="15">
      <c r="A10" s="64">
        <v>1</v>
      </c>
      <c r="B10" s="60" t="s">
        <v>245</v>
      </c>
      <c r="C10" s="68" t="s">
        <v>192</v>
      </c>
      <c r="D10" s="69"/>
      <c r="E10" s="70">
        <v>154186488</v>
      </c>
      <c r="F10" s="70"/>
      <c r="G10" s="70"/>
      <c r="H10" s="70"/>
      <c r="I10" s="70">
        <v>30671</v>
      </c>
      <c r="J10" s="70"/>
      <c r="K10" s="70"/>
      <c r="L10" s="70"/>
      <c r="M10" s="70">
        <v>8214951</v>
      </c>
      <c r="N10" s="70"/>
      <c r="O10" s="70"/>
      <c r="P10" s="70"/>
    </row>
    <row r="11" spans="1:16" ht="15">
      <c r="A11" s="64">
        <v>2</v>
      </c>
      <c r="B11" s="60" t="s">
        <v>246</v>
      </c>
      <c r="C11" s="68" t="s">
        <v>193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5">
      <c r="A12" s="64">
        <v>3</v>
      </c>
      <c r="B12" s="60" t="s">
        <v>247</v>
      </c>
      <c r="C12" s="68" t="s">
        <v>194</v>
      </c>
      <c r="D12" s="69"/>
      <c r="E12" s="70">
        <v>3849773</v>
      </c>
      <c r="F12" s="70"/>
      <c r="G12" s="70"/>
      <c r="H12" s="70"/>
      <c r="I12" s="70">
        <v>30671</v>
      </c>
      <c r="J12" s="70"/>
      <c r="K12" s="70"/>
      <c r="L12" s="70"/>
      <c r="M12" s="70"/>
      <c r="N12" s="70"/>
      <c r="O12" s="70"/>
      <c r="P12" s="70"/>
    </row>
    <row r="13" spans="1:16" ht="15">
      <c r="A13" s="64">
        <v>4</v>
      </c>
      <c r="B13" s="60" t="s">
        <v>248</v>
      </c>
      <c r="C13" s="68" t="s">
        <v>195</v>
      </c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5">
      <c r="A14" s="57">
        <v>5</v>
      </c>
      <c r="B14" s="60" t="s">
        <v>249</v>
      </c>
      <c r="C14" s="68" t="s">
        <v>196</v>
      </c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40.5">
      <c r="A15" s="57" t="s">
        <v>250</v>
      </c>
      <c r="B15" s="71" t="s">
        <v>251</v>
      </c>
      <c r="C15" s="68" t="s">
        <v>197</v>
      </c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5">
      <c r="A16" s="64">
        <v>7</v>
      </c>
      <c r="B16" s="72" t="s">
        <v>252</v>
      </c>
      <c r="C16" s="68" t="s">
        <v>198</v>
      </c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5">
      <c r="A17" s="64">
        <v>8</v>
      </c>
      <c r="B17" s="72" t="s">
        <v>253</v>
      </c>
      <c r="C17" s="68" t="s">
        <v>63</v>
      </c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15">
      <c r="A18" s="64">
        <v>9</v>
      </c>
      <c r="B18" s="60" t="s">
        <v>254</v>
      </c>
      <c r="C18" s="68" t="s">
        <v>64</v>
      </c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5">
      <c r="A19" s="64">
        <v>10</v>
      </c>
      <c r="B19" s="60" t="s">
        <v>255</v>
      </c>
      <c r="C19" s="68" t="s">
        <v>65</v>
      </c>
      <c r="D19" s="69"/>
      <c r="E19" s="70">
        <v>150336715</v>
      </c>
      <c r="F19" s="70"/>
      <c r="G19" s="70"/>
      <c r="H19" s="70"/>
      <c r="I19" s="70"/>
      <c r="J19" s="70"/>
      <c r="K19" s="70"/>
      <c r="L19" s="70"/>
      <c r="M19" s="70">
        <v>8214951</v>
      </c>
      <c r="N19" s="70"/>
      <c r="O19" s="70"/>
      <c r="P19" s="70"/>
    </row>
    <row r="20" spans="1:16" ht="15" customHeight="1">
      <c r="A20" s="64">
        <v>11</v>
      </c>
      <c r="B20" s="60" t="s">
        <v>256</v>
      </c>
      <c r="C20" s="68" t="s">
        <v>66</v>
      </c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5">
      <c r="A22" s="73"/>
      <c r="B22" s="73"/>
      <c r="C22" s="73"/>
      <c r="D22" s="73"/>
      <c r="E22" s="74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</sheetData>
  <sheetProtection/>
  <mergeCells count="3">
    <mergeCell ref="A3:P3"/>
    <mergeCell ref="A4:P4"/>
    <mergeCell ref="A5:P5"/>
  </mergeCells>
  <printOptions horizontalCentered="1"/>
  <pageMargins left="0.7874015748031497" right="0.3937007874015748" top="0.5905511811023623" bottom="0.5905511811023623" header="0.31496062992125984" footer="0.31496062992125984"/>
  <pageSetup horizontalDpi="600" verticalDpi="600" orientation="landscape" scale="85" r:id="rId1"/>
  <headerFooter alignWithMargins="0">
    <oddHeader>&amp;RAnexa nr.15 la HCJ nr._______/2014</oddHeader>
    <oddFooter>&amp;R&amp;"Trebuchet MS,Obișnuit"&amp;P/&amp;N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J3" sqref="J3:J4"/>
    </sheetView>
  </sheetViews>
  <sheetFormatPr defaultColWidth="9.140625" defaultRowHeight="12.75"/>
  <cols>
    <col min="1" max="1" width="4.7109375" style="4" customWidth="1"/>
    <col min="2" max="2" width="36.57421875" style="14" customWidth="1"/>
    <col min="3" max="3" width="9.7109375" style="4" bestFit="1" customWidth="1"/>
    <col min="4" max="4" width="10.421875" style="4" customWidth="1"/>
    <col min="5" max="5" width="13.28125" style="4" customWidth="1"/>
    <col min="6" max="6" width="10.7109375" style="4" customWidth="1"/>
    <col min="7" max="7" width="11.7109375" style="4" bestFit="1" customWidth="1"/>
    <col min="8" max="8" width="10.57421875" style="4" customWidth="1"/>
    <col min="9" max="9" width="11.7109375" style="4" bestFit="1" customWidth="1"/>
    <col min="10" max="10" width="10.28125" style="4" customWidth="1"/>
    <col min="11" max="11" width="13.140625" style="4" customWidth="1"/>
    <col min="12" max="12" width="13.57421875" style="4" customWidth="1"/>
    <col min="13" max="16384" width="9.140625" style="4" customWidth="1"/>
  </cols>
  <sheetData>
    <row r="2" ht="18">
      <c r="L2" s="75"/>
    </row>
    <row r="3" ht="18">
      <c r="L3" s="75"/>
    </row>
    <row r="4" ht="15">
      <c r="L4" s="27"/>
    </row>
    <row r="6" ht="18">
      <c r="E6" s="75" t="s">
        <v>199</v>
      </c>
    </row>
    <row r="7" ht="18">
      <c r="E7" s="75" t="s">
        <v>200</v>
      </c>
    </row>
    <row r="8" ht="18">
      <c r="E8" s="75" t="s">
        <v>296</v>
      </c>
    </row>
    <row r="9" ht="18">
      <c r="E9" s="75"/>
    </row>
    <row r="10" ht="18">
      <c r="E10" s="75"/>
    </row>
    <row r="11" ht="18">
      <c r="E11" s="75"/>
    </row>
    <row r="13" ht="15">
      <c r="L13" s="76" t="s">
        <v>190</v>
      </c>
    </row>
    <row r="14" spans="1:12" s="63" customFormat="1" ht="15">
      <c r="A14" s="108" t="s">
        <v>201</v>
      </c>
      <c r="B14" s="108" t="s">
        <v>202</v>
      </c>
      <c r="C14" s="108" t="s">
        <v>203</v>
      </c>
      <c r="D14" s="108" t="s">
        <v>204</v>
      </c>
      <c r="E14" s="108" t="s">
        <v>205</v>
      </c>
      <c r="F14" s="108" t="s">
        <v>206</v>
      </c>
      <c r="G14" s="112" t="s">
        <v>207</v>
      </c>
      <c r="H14" s="112"/>
      <c r="I14" s="112"/>
      <c r="J14" s="112"/>
      <c r="K14" s="112"/>
      <c r="L14" s="108" t="s">
        <v>208</v>
      </c>
    </row>
    <row r="15" spans="1:12" s="63" customFormat="1" ht="21" customHeight="1">
      <c r="A15" s="108"/>
      <c r="B15" s="108"/>
      <c r="C15" s="108"/>
      <c r="D15" s="108"/>
      <c r="E15" s="108"/>
      <c r="F15" s="108"/>
      <c r="G15" s="108" t="s">
        <v>209</v>
      </c>
      <c r="H15" s="108"/>
      <c r="I15" s="108"/>
      <c r="J15" s="108" t="s">
        <v>206</v>
      </c>
      <c r="K15" s="108" t="s">
        <v>210</v>
      </c>
      <c r="L15" s="108"/>
    </row>
    <row r="16" spans="1:12" s="63" customFormat="1" ht="25.5" customHeight="1">
      <c r="A16" s="108"/>
      <c r="B16" s="108"/>
      <c r="C16" s="108"/>
      <c r="D16" s="108"/>
      <c r="E16" s="108"/>
      <c r="F16" s="108"/>
      <c r="G16" s="31" t="s">
        <v>119</v>
      </c>
      <c r="H16" s="31" t="s">
        <v>211</v>
      </c>
      <c r="I16" s="31" t="s">
        <v>212</v>
      </c>
      <c r="J16" s="108"/>
      <c r="K16" s="108"/>
      <c r="L16" s="108"/>
    </row>
    <row r="17" spans="1:12" ht="13.5" customHeight="1">
      <c r="A17" s="78" t="s">
        <v>95</v>
      </c>
      <c r="B17" s="79" t="s">
        <v>96</v>
      </c>
      <c r="C17" s="78" t="s">
        <v>85</v>
      </c>
      <c r="D17" s="78" t="s">
        <v>62</v>
      </c>
      <c r="E17" s="80">
        <v>1</v>
      </c>
      <c r="F17" s="81">
        <v>2</v>
      </c>
      <c r="G17" s="80" t="s">
        <v>213</v>
      </c>
      <c r="H17" s="80">
        <v>4</v>
      </c>
      <c r="I17" s="80">
        <v>5</v>
      </c>
      <c r="J17" s="82">
        <v>6</v>
      </c>
      <c r="K17" s="83" t="s">
        <v>214</v>
      </c>
      <c r="L17" s="80">
        <v>8</v>
      </c>
    </row>
    <row r="18" spans="1:12" ht="45">
      <c r="A18" s="84"/>
      <c r="B18" s="85" t="s">
        <v>215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5">
      <c r="A19" s="37"/>
      <c r="B19" s="90" t="s">
        <v>219</v>
      </c>
      <c r="C19" s="37">
        <v>15349689</v>
      </c>
      <c r="D19" s="37">
        <v>6832</v>
      </c>
      <c r="E19" s="86">
        <v>1445902.5</v>
      </c>
      <c r="F19" s="12">
        <v>578361</v>
      </c>
      <c r="G19" s="12">
        <f>H19+I19</f>
        <v>1324723</v>
      </c>
      <c r="H19" s="12"/>
      <c r="I19" s="12">
        <v>1324723</v>
      </c>
      <c r="J19" s="12">
        <v>529889</v>
      </c>
      <c r="K19" s="87">
        <v>0.92</v>
      </c>
      <c r="L19" s="37" t="s">
        <v>222</v>
      </c>
    </row>
    <row r="20" spans="1:12" ht="15">
      <c r="A20" s="37"/>
      <c r="B20" s="90" t="s">
        <v>220</v>
      </c>
      <c r="C20" s="37">
        <v>10755074</v>
      </c>
      <c r="D20" s="37">
        <v>3600</v>
      </c>
      <c r="E20" s="12">
        <v>7583800</v>
      </c>
      <c r="F20" s="12">
        <v>75838</v>
      </c>
      <c r="G20" s="12">
        <f>H20+I20</f>
        <v>778614</v>
      </c>
      <c r="H20" s="12"/>
      <c r="I20" s="12">
        <v>778614</v>
      </c>
      <c r="J20" s="12">
        <v>778614</v>
      </c>
      <c r="K20" s="87">
        <v>0.1</v>
      </c>
      <c r="L20" s="37" t="s">
        <v>223</v>
      </c>
    </row>
    <row r="21" spans="1:12" ht="15">
      <c r="A21" s="37"/>
      <c r="B21" s="90" t="s">
        <v>221</v>
      </c>
      <c r="C21" s="37">
        <v>2612553</v>
      </c>
      <c r="D21" s="37">
        <v>3600</v>
      </c>
      <c r="E21" s="12">
        <v>2003865</v>
      </c>
      <c r="F21" s="12">
        <v>801546</v>
      </c>
      <c r="G21" s="12">
        <f>H21+I21</f>
        <v>1884000</v>
      </c>
      <c r="H21" s="12"/>
      <c r="I21" s="12">
        <v>1884000</v>
      </c>
      <c r="J21" s="12">
        <v>801546</v>
      </c>
      <c r="K21" s="87">
        <v>0.94</v>
      </c>
      <c r="L21" s="37" t="s">
        <v>224</v>
      </c>
    </row>
    <row r="22" spans="1:12" ht="30">
      <c r="A22" s="37"/>
      <c r="B22" s="90" t="s">
        <v>269</v>
      </c>
      <c r="C22" s="37">
        <v>4276000</v>
      </c>
      <c r="D22" s="37">
        <v>5223</v>
      </c>
      <c r="E22" s="12">
        <v>411398</v>
      </c>
      <c r="F22" s="12"/>
      <c r="G22" s="12"/>
      <c r="H22" s="12"/>
      <c r="I22" s="12"/>
      <c r="J22" s="12"/>
      <c r="K22" s="87"/>
      <c r="L22" s="37"/>
    </row>
    <row r="23" spans="1:12" ht="15">
      <c r="A23" s="37"/>
      <c r="B23" s="91" t="s">
        <v>44</v>
      </c>
      <c r="C23" s="37"/>
      <c r="D23" s="37"/>
      <c r="E23" s="86">
        <f>E19+E20+E21+E22</f>
        <v>11444965.5</v>
      </c>
      <c r="F23" s="37"/>
      <c r="G23" s="86">
        <f>G19+G20+G21</f>
        <v>3987337</v>
      </c>
      <c r="H23" s="37"/>
      <c r="I23" s="86">
        <f>I19+I20+I21</f>
        <v>3987337</v>
      </c>
      <c r="J23" s="37"/>
      <c r="K23" s="37"/>
      <c r="L23" s="37"/>
    </row>
    <row r="24" spans="1:12" ht="15" hidden="1">
      <c r="A24" s="37"/>
      <c r="B24" s="53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45" hidden="1">
      <c r="A25" s="37"/>
      <c r="B25" s="85" t="s">
        <v>217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" hidden="1">
      <c r="A26" s="37"/>
      <c r="B26" s="88">
        <v>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5" hidden="1">
      <c r="A27" s="37"/>
      <c r="B27" s="88">
        <v>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5" hidden="1">
      <c r="A28" s="37"/>
      <c r="B28" s="88">
        <v>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5" hidden="1">
      <c r="A29" s="37"/>
      <c r="B29" s="88" t="s">
        <v>216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" hidden="1">
      <c r="A30" s="89"/>
      <c r="B30" s="91" t="s">
        <v>44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">
      <c r="A31" s="37"/>
      <c r="B31" s="77" t="s">
        <v>218</v>
      </c>
      <c r="C31" s="37"/>
      <c r="D31" s="37"/>
      <c r="E31" s="86">
        <f>E23</f>
        <v>11444965.5</v>
      </c>
      <c r="F31" s="37"/>
      <c r="G31" s="86">
        <f>G23</f>
        <v>3987337</v>
      </c>
      <c r="H31" s="37"/>
      <c r="I31" s="86">
        <f>I23</f>
        <v>3987337</v>
      </c>
      <c r="J31" s="37"/>
      <c r="K31" s="37"/>
      <c r="L31" s="37"/>
    </row>
  </sheetData>
  <sheetProtection/>
  <mergeCells count="11">
    <mergeCell ref="G14:K14"/>
    <mergeCell ref="L14:L16"/>
    <mergeCell ref="G15:I15"/>
    <mergeCell ref="J15:J16"/>
    <mergeCell ref="K15:K16"/>
    <mergeCell ref="A14:A16"/>
    <mergeCell ref="B14:B16"/>
    <mergeCell ref="C14:C16"/>
    <mergeCell ref="D14:D16"/>
    <mergeCell ref="E14:E16"/>
    <mergeCell ref="F14:F16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landscape" scale="80" r:id="rId1"/>
  <headerFooter alignWithMargins="0">
    <oddHeader>&amp;R&amp;"Trebuchet MS,Obișnuit"Anexa nr.16 la HCJ nr.______/2014</oddHeader>
    <oddFooter>&amp;R&amp;"Trebuchet MS,Obișnuit"&amp;P/&amp;N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8.7109375" style="2" customWidth="1"/>
    <col min="2" max="2" width="52.140625" style="25" customWidth="1"/>
    <col min="3" max="3" width="9.28125" style="19" bestFit="1" customWidth="1"/>
    <col min="4" max="4" width="13.421875" style="4" bestFit="1" customWidth="1"/>
    <col min="5" max="5" width="12.00390625" style="4" bestFit="1" customWidth="1"/>
    <col min="6" max="6" width="10.7109375" style="4" bestFit="1" customWidth="1"/>
    <col min="7" max="16384" width="9.140625" style="4" customWidth="1"/>
  </cols>
  <sheetData>
    <row r="1" spans="2:3" s="2" customFormat="1" ht="15">
      <c r="B1" s="18"/>
      <c r="C1" s="19"/>
    </row>
    <row r="2" spans="1:5" s="2" customFormat="1" ht="15">
      <c r="A2" s="95" t="s">
        <v>104</v>
      </c>
      <c r="B2" s="95"/>
      <c r="C2" s="95"/>
      <c r="D2" s="95"/>
      <c r="E2" s="95"/>
    </row>
    <row r="3" spans="1:5" s="2" customFormat="1" ht="15">
      <c r="A3" s="95" t="s">
        <v>295</v>
      </c>
      <c r="B3" s="95"/>
      <c r="C3" s="95"/>
      <c r="D3" s="95"/>
      <c r="E3" s="95"/>
    </row>
    <row r="4" spans="1:5" s="2" customFormat="1" ht="15">
      <c r="A4" s="20" t="s">
        <v>105</v>
      </c>
      <c r="B4" s="18"/>
      <c r="C4" s="19"/>
      <c r="E4" s="5" t="s">
        <v>190</v>
      </c>
    </row>
    <row r="5" spans="1:5" s="2" customFormat="1" ht="15">
      <c r="A5" s="20" t="s">
        <v>106</v>
      </c>
      <c r="B5" s="21" t="s">
        <v>108</v>
      </c>
      <c r="C5" s="22" t="s">
        <v>100</v>
      </c>
      <c r="D5" s="20" t="s">
        <v>109</v>
      </c>
      <c r="E5" s="20" t="s">
        <v>110</v>
      </c>
    </row>
    <row r="6" spans="1:5" s="1" customFormat="1" ht="15">
      <c r="A6" s="6" t="s">
        <v>95</v>
      </c>
      <c r="B6" s="21" t="s">
        <v>96</v>
      </c>
      <c r="C6" s="7" t="s">
        <v>101</v>
      </c>
      <c r="D6" s="6">
        <v>1</v>
      </c>
      <c r="E6" s="6">
        <v>2</v>
      </c>
    </row>
    <row r="7" spans="1:5" ht="15">
      <c r="A7" s="20" t="s">
        <v>28</v>
      </c>
      <c r="B7" s="23" t="s">
        <v>111</v>
      </c>
      <c r="C7" s="7" t="s">
        <v>146</v>
      </c>
      <c r="D7" s="12"/>
      <c r="E7" s="12"/>
    </row>
    <row r="8" spans="1:5" ht="60">
      <c r="A8" s="20" t="s">
        <v>30</v>
      </c>
      <c r="B8" s="23" t="s">
        <v>353</v>
      </c>
      <c r="C8" s="7" t="s">
        <v>147</v>
      </c>
      <c r="D8" s="12">
        <v>163319083</v>
      </c>
      <c r="E8" s="12">
        <v>198828435</v>
      </c>
    </row>
    <row r="9" spans="1:5" ht="30">
      <c r="A9" s="20" t="s">
        <v>31</v>
      </c>
      <c r="B9" s="23" t="s">
        <v>354</v>
      </c>
      <c r="C9" s="7" t="s">
        <v>148</v>
      </c>
      <c r="D9" s="12">
        <v>119263091</v>
      </c>
      <c r="E9" s="12">
        <v>127188770</v>
      </c>
    </row>
    <row r="10" spans="1:5" ht="45">
      <c r="A10" s="20" t="s">
        <v>32</v>
      </c>
      <c r="B10" s="23" t="s">
        <v>355</v>
      </c>
      <c r="C10" s="7" t="s">
        <v>149</v>
      </c>
      <c r="D10" s="12">
        <v>279944430</v>
      </c>
      <c r="E10" s="12">
        <v>421792927</v>
      </c>
    </row>
    <row r="11" spans="1:5" ht="15">
      <c r="A11" s="20" t="s">
        <v>33</v>
      </c>
      <c r="B11" s="23" t="s">
        <v>356</v>
      </c>
      <c r="C11" s="7" t="s">
        <v>150</v>
      </c>
      <c r="D11" s="12">
        <v>1819263</v>
      </c>
      <c r="E11" s="12">
        <v>1883164</v>
      </c>
    </row>
    <row r="12" spans="1:5" ht="15">
      <c r="A12" s="20"/>
      <c r="B12" s="23" t="s">
        <v>357</v>
      </c>
      <c r="C12" s="7" t="s">
        <v>151</v>
      </c>
      <c r="D12" s="12">
        <f>D8+D9+D10+D11</f>
        <v>564345867</v>
      </c>
      <c r="E12" s="12">
        <f>E8+E9+E10+E11</f>
        <v>749693296</v>
      </c>
    </row>
    <row r="13" spans="1:5" ht="15">
      <c r="A13" s="20" t="s">
        <v>122</v>
      </c>
      <c r="B13" s="23" t="s">
        <v>112</v>
      </c>
      <c r="C13" s="7" t="s">
        <v>152</v>
      </c>
      <c r="D13" s="12"/>
      <c r="E13" s="12"/>
    </row>
    <row r="14" spans="1:5" ht="30">
      <c r="A14" s="20" t="s">
        <v>30</v>
      </c>
      <c r="B14" s="23" t="s">
        <v>358</v>
      </c>
      <c r="C14" s="7" t="s">
        <v>153</v>
      </c>
      <c r="D14" s="12">
        <v>135397658</v>
      </c>
      <c r="E14" s="12">
        <v>145932321</v>
      </c>
    </row>
    <row r="15" spans="1:5" ht="30">
      <c r="A15" s="20" t="s">
        <v>31</v>
      </c>
      <c r="B15" s="23" t="s">
        <v>359</v>
      </c>
      <c r="C15" s="7" t="s">
        <v>154</v>
      </c>
      <c r="D15" s="12">
        <v>184637822</v>
      </c>
      <c r="E15" s="12">
        <v>108079777</v>
      </c>
    </row>
    <row r="16" spans="1:5" ht="60">
      <c r="A16" s="20" t="s">
        <v>32</v>
      </c>
      <c r="B16" s="23" t="s">
        <v>360</v>
      </c>
      <c r="C16" s="7" t="s">
        <v>155</v>
      </c>
      <c r="D16" s="12">
        <v>145975070</v>
      </c>
      <c r="E16" s="12">
        <v>97354401</v>
      </c>
    </row>
    <row r="17" spans="1:5" ht="30">
      <c r="A17" s="20" t="s">
        <v>33</v>
      </c>
      <c r="B17" s="23" t="s">
        <v>361</v>
      </c>
      <c r="C17" s="7" t="s">
        <v>156</v>
      </c>
      <c r="D17" s="12">
        <v>22142109</v>
      </c>
      <c r="E17" s="12">
        <v>41526130</v>
      </c>
    </row>
    <row r="18" spans="1:5" ht="15">
      <c r="A18" s="20" t="s">
        <v>34</v>
      </c>
      <c r="B18" s="23" t="s">
        <v>362</v>
      </c>
      <c r="C18" s="7" t="s">
        <v>157</v>
      </c>
      <c r="D18" s="12">
        <v>35073510</v>
      </c>
      <c r="E18" s="12">
        <v>11554574</v>
      </c>
    </row>
    <row r="19" spans="1:5" ht="15">
      <c r="A19" s="20"/>
      <c r="B19" s="23" t="s">
        <v>363</v>
      </c>
      <c r="C19" s="7" t="s">
        <v>158</v>
      </c>
      <c r="D19" s="12">
        <f>D14+D15+D16+D17+D18</f>
        <v>523226169</v>
      </c>
      <c r="E19" s="12">
        <f>E14+E15+E16+E17+E18</f>
        <v>404447203</v>
      </c>
    </row>
    <row r="20" spans="1:5" ht="15">
      <c r="A20" s="20" t="s">
        <v>123</v>
      </c>
      <c r="B20" s="23" t="s">
        <v>113</v>
      </c>
      <c r="C20" s="7" t="s">
        <v>159</v>
      </c>
      <c r="D20" s="12"/>
      <c r="E20" s="12"/>
    </row>
    <row r="21" spans="1:6" ht="15">
      <c r="A21" s="20"/>
      <c r="B21" s="24" t="s">
        <v>114</v>
      </c>
      <c r="C21" s="7" t="s">
        <v>160</v>
      </c>
      <c r="D21" s="12">
        <f>D12-D19</f>
        <v>41119698</v>
      </c>
      <c r="E21" s="12">
        <f>E12-E19</f>
        <v>345246093</v>
      </c>
      <c r="F21" s="13"/>
    </row>
    <row r="22" spans="1:5" ht="15">
      <c r="A22" s="20"/>
      <c r="B22" s="24" t="s">
        <v>115</v>
      </c>
      <c r="C22" s="7" t="s">
        <v>161</v>
      </c>
      <c r="D22" s="12"/>
      <c r="E22" s="12"/>
    </row>
    <row r="23" spans="1:5" ht="30">
      <c r="A23" s="20" t="s">
        <v>124</v>
      </c>
      <c r="B23" s="23" t="s">
        <v>364</v>
      </c>
      <c r="C23" s="7" t="s">
        <v>162</v>
      </c>
      <c r="D23" s="12">
        <v>2736</v>
      </c>
      <c r="E23" s="12">
        <v>1959</v>
      </c>
    </row>
    <row r="24" spans="1:5" ht="30">
      <c r="A24" s="20" t="s">
        <v>125</v>
      </c>
      <c r="B24" s="23" t="s">
        <v>365</v>
      </c>
      <c r="C24" s="7" t="s">
        <v>163</v>
      </c>
      <c r="D24" s="12">
        <v>1300465</v>
      </c>
      <c r="E24" s="12">
        <v>200473</v>
      </c>
    </row>
    <row r="25" spans="1:5" ht="15">
      <c r="A25" s="20" t="s">
        <v>126</v>
      </c>
      <c r="B25" s="23" t="s">
        <v>116</v>
      </c>
      <c r="C25" s="7" t="s">
        <v>164</v>
      </c>
      <c r="D25" s="12"/>
      <c r="E25" s="12"/>
    </row>
    <row r="26" spans="1:5" ht="15">
      <c r="A26" s="20"/>
      <c r="B26" s="24" t="s">
        <v>117</v>
      </c>
      <c r="C26" s="7" t="s">
        <v>165</v>
      </c>
      <c r="D26" s="12"/>
      <c r="E26" s="12"/>
    </row>
    <row r="27" spans="1:5" ht="15">
      <c r="A27" s="20"/>
      <c r="B27" s="24" t="s">
        <v>118</v>
      </c>
      <c r="C27" s="7" t="s">
        <v>166</v>
      </c>
      <c r="D27" s="12">
        <f>D24-D23+D26</f>
        <v>1297729</v>
      </c>
      <c r="E27" s="12">
        <f>E24-E23</f>
        <v>198514</v>
      </c>
    </row>
    <row r="28" spans="1:5" ht="15">
      <c r="A28" s="20" t="s">
        <v>127</v>
      </c>
      <c r="B28" s="23" t="s">
        <v>366</v>
      </c>
      <c r="C28" s="7" t="s">
        <v>167</v>
      </c>
      <c r="D28" s="12"/>
      <c r="E28" s="12"/>
    </row>
    <row r="29" spans="1:5" ht="15">
      <c r="A29" s="20"/>
      <c r="B29" s="24" t="s">
        <v>56</v>
      </c>
      <c r="C29" s="7" t="s">
        <v>168</v>
      </c>
      <c r="D29" s="12">
        <f>D21+D26-D22-D27</f>
        <v>39821969</v>
      </c>
      <c r="E29" s="12">
        <f>E21+E26-E22-E27</f>
        <v>345047579</v>
      </c>
    </row>
    <row r="30" spans="1:5" ht="15">
      <c r="A30" s="20"/>
      <c r="B30" s="24" t="s">
        <v>57</v>
      </c>
      <c r="C30" s="7" t="s">
        <v>169</v>
      </c>
      <c r="D30" s="12"/>
      <c r="E30" s="12"/>
    </row>
    <row r="31" spans="1:5" ht="15">
      <c r="A31" s="20" t="s">
        <v>128</v>
      </c>
      <c r="B31" s="23" t="s">
        <v>367</v>
      </c>
      <c r="C31" s="7" t="s">
        <v>170</v>
      </c>
      <c r="D31" s="12">
        <v>67505</v>
      </c>
      <c r="E31" s="12">
        <v>4613</v>
      </c>
    </row>
    <row r="32" spans="1:5" ht="15">
      <c r="A32" s="20" t="s">
        <v>129</v>
      </c>
      <c r="B32" s="23" t="s">
        <v>368</v>
      </c>
      <c r="C32" s="7" t="s">
        <v>171</v>
      </c>
      <c r="D32" s="12">
        <v>57127</v>
      </c>
      <c r="E32" s="12">
        <v>25168</v>
      </c>
    </row>
    <row r="33" spans="1:5" ht="15">
      <c r="A33" s="20" t="s">
        <v>130</v>
      </c>
      <c r="B33" s="23" t="s">
        <v>58</v>
      </c>
      <c r="C33" s="7" t="s">
        <v>172</v>
      </c>
      <c r="D33" s="12"/>
      <c r="E33" s="12"/>
    </row>
    <row r="34" spans="1:5" ht="15">
      <c r="A34" s="20"/>
      <c r="B34" s="24" t="s">
        <v>59</v>
      </c>
      <c r="C34" s="7" t="s">
        <v>173</v>
      </c>
      <c r="D34" s="12">
        <f>D31-D32</f>
        <v>10378</v>
      </c>
      <c r="E34" s="12"/>
    </row>
    <row r="35" spans="1:5" ht="15">
      <c r="A35" s="20"/>
      <c r="B35" s="24" t="s">
        <v>60</v>
      </c>
      <c r="C35" s="7" t="s">
        <v>174</v>
      </c>
      <c r="D35" s="12"/>
      <c r="E35" s="12">
        <f>E32-E31</f>
        <v>20555</v>
      </c>
    </row>
    <row r="36" spans="1:5" ht="15">
      <c r="A36" s="20" t="s">
        <v>131</v>
      </c>
      <c r="B36" s="23" t="s">
        <v>61</v>
      </c>
      <c r="C36" s="7" t="s">
        <v>175</v>
      </c>
      <c r="D36" s="12"/>
      <c r="E36" s="12"/>
    </row>
    <row r="37" spans="1:5" ht="15">
      <c r="A37" s="20"/>
      <c r="B37" s="24" t="s">
        <v>120</v>
      </c>
      <c r="C37" s="7" t="s">
        <v>176</v>
      </c>
      <c r="D37" s="12">
        <f>D29+D34-D30-D35</f>
        <v>39832347</v>
      </c>
      <c r="E37" s="12">
        <f>E29+E34-E30-E35</f>
        <v>345027024</v>
      </c>
    </row>
    <row r="38" spans="1:5" ht="15">
      <c r="A38" s="20"/>
      <c r="B38" s="24" t="s">
        <v>121</v>
      </c>
      <c r="C38" s="7" t="s">
        <v>177</v>
      </c>
      <c r="D38" s="12"/>
      <c r="E38" s="12"/>
    </row>
  </sheetData>
  <sheetProtection/>
  <mergeCells count="2">
    <mergeCell ref="A2:E2"/>
    <mergeCell ref="A3:E3"/>
  </mergeCells>
  <printOptions horizontalCentered="1"/>
  <pageMargins left="0.5511811023622047" right="0.35433070866141736" top="0.5905511811023623" bottom="0.5905511811023623" header="0.31496062992125984" footer="0.31496062992125984"/>
  <pageSetup firstPageNumber="1" useFirstPageNumber="1" horizontalDpi="600" verticalDpi="600" orientation="portrait" paperSize="9" r:id="rId1"/>
  <headerFooter alignWithMargins="0">
    <oddHeader>&amp;R&amp;"Trebuchet MS,Obișnuit"Anexa nr.5 la HCJ nr.______/2014</oddHeader>
    <oddFooter>&amp;R&amp;"Trebuchet MS,Obișnuit"&amp;P/&amp;N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E285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29.140625" style="25" customWidth="1"/>
    <col min="2" max="2" width="5.7109375" style="19" customWidth="1"/>
    <col min="3" max="3" width="13.421875" style="4" customWidth="1"/>
    <col min="4" max="4" width="11.421875" style="4" customWidth="1"/>
    <col min="5" max="5" width="9.8515625" style="4" customWidth="1"/>
    <col min="6" max="6" width="13.7109375" style="4" customWidth="1"/>
    <col min="7" max="11" width="2.8515625" style="4" bestFit="1" customWidth="1"/>
    <col min="12" max="12" width="15.00390625" style="4" customWidth="1"/>
    <col min="13" max="13" width="11.7109375" style="4" customWidth="1"/>
    <col min="14" max="14" width="10.421875" style="4" customWidth="1"/>
    <col min="15" max="15" width="10.140625" style="4" customWidth="1"/>
    <col min="16" max="17" width="11.57421875" style="4" bestFit="1" customWidth="1"/>
    <col min="18" max="18" width="9.57421875" style="4" bestFit="1" customWidth="1"/>
    <col min="19" max="19" width="10.421875" style="4" bestFit="1" customWidth="1"/>
    <col min="20" max="20" width="9.57421875" style="4" bestFit="1" customWidth="1"/>
    <col min="21" max="22" width="11.57421875" style="4" bestFit="1" customWidth="1"/>
    <col min="23" max="23" width="12.7109375" style="4" bestFit="1" customWidth="1"/>
    <col min="24" max="27" width="11.57421875" style="4" bestFit="1" customWidth="1"/>
    <col min="28" max="30" width="9.57421875" style="4" bestFit="1" customWidth="1"/>
    <col min="31" max="31" width="10.421875" style="4" bestFit="1" customWidth="1"/>
    <col min="32" max="16384" width="9.140625" style="4" customWidth="1"/>
  </cols>
  <sheetData>
    <row r="1" ht="15"/>
    <row r="2" spans="1:31" ht="15">
      <c r="A2" s="101" t="s">
        <v>132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6"/>
      <c r="U2" s="26"/>
      <c r="V2" s="26"/>
      <c r="W2" s="26"/>
      <c r="X2" s="27"/>
      <c r="Y2" s="27"/>
      <c r="Z2" s="27"/>
      <c r="AA2" s="27"/>
      <c r="AB2" s="26"/>
      <c r="AC2" s="26"/>
      <c r="AD2" s="26"/>
      <c r="AE2" s="26"/>
    </row>
    <row r="3" spans="1:31" ht="15">
      <c r="A3" s="101" t="s">
        <v>295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26"/>
      <c r="U3" s="26"/>
      <c r="V3" s="26"/>
      <c r="W3" s="26"/>
      <c r="X3" s="27"/>
      <c r="Y3" s="27"/>
      <c r="Z3" s="27"/>
      <c r="AA3" s="27"/>
      <c r="AB3" s="26"/>
      <c r="AC3" s="26"/>
      <c r="AD3" s="26"/>
      <c r="AE3" s="26"/>
    </row>
    <row r="4" spans="1:31" ht="15">
      <c r="A4" s="25" t="s">
        <v>133</v>
      </c>
      <c r="AE4" s="28" t="s">
        <v>190</v>
      </c>
    </row>
    <row r="5" spans="1:31" s="32" customFormat="1" ht="51.75" customHeight="1">
      <c r="A5" s="29" t="s">
        <v>108</v>
      </c>
      <c r="B5" s="30" t="s">
        <v>100</v>
      </c>
      <c r="C5" s="31" t="s">
        <v>279</v>
      </c>
      <c r="D5" s="31" t="s">
        <v>278</v>
      </c>
      <c r="E5" s="31" t="s">
        <v>280</v>
      </c>
      <c r="F5" s="31" t="s">
        <v>281</v>
      </c>
      <c r="G5" s="31"/>
      <c r="H5" s="31"/>
      <c r="I5" s="31"/>
      <c r="J5" s="31"/>
      <c r="K5" s="31"/>
      <c r="L5" s="31" t="s">
        <v>282</v>
      </c>
      <c r="M5" s="31" t="s">
        <v>283</v>
      </c>
      <c r="N5" s="31">
        <v>500205</v>
      </c>
      <c r="O5" s="31">
        <v>500220</v>
      </c>
      <c r="P5" s="31">
        <v>500224</v>
      </c>
      <c r="Q5" s="31">
        <v>500236</v>
      </c>
      <c r="R5" s="31">
        <v>5004</v>
      </c>
      <c r="S5" s="31">
        <v>5006</v>
      </c>
      <c r="T5" s="31">
        <v>5007</v>
      </c>
      <c r="U5" s="31">
        <v>5010</v>
      </c>
      <c r="V5" s="31">
        <v>5026</v>
      </c>
      <c r="W5" s="31">
        <v>5041</v>
      </c>
      <c r="X5" s="31">
        <v>504101</v>
      </c>
      <c r="Y5" s="31">
        <v>504704</v>
      </c>
      <c r="Z5" s="31">
        <v>504709</v>
      </c>
      <c r="AA5" s="31">
        <v>504711</v>
      </c>
      <c r="AB5" s="31">
        <v>5077</v>
      </c>
      <c r="AC5" s="31">
        <v>5079</v>
      </c>
      <c r="AD5" s="31">
        <v>5080</v>
      </c>
      <c r="AE5" s="31">
        <v>5081</v>
      </c>
    </row>
    <row r="6" spans="1:31" s="27" customFormat="1" ht="15">
      <c r="A6" s="33" t="s">
        <v>95</v>
      </c>
      <c r="B6" s="7" t="s">
        <v>96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45">
      <c r="A7" s="23" t="s">
        <v>134</v>
      </c>
      <c r="B7" s="22" t="s">
        <v>146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2" customFormat="1" ht="15">
      <c r="A8" s="23" t="s">
        <v>135</v>
      </c>
      <c r="B8" s="22" t="s">
        <v>147</v>
      </c>
      <c r="C8" s="10">
        <f>SUM(D8:L8)</f>
        <v>564612461</v>
      </c>
      <c r="D8" s="10">
        <f aca="true" t="shared" si="0" ref="D8:K8">SUM(D9:D29)</f>
        <v>8082223</v>
      </c>
      <c r="E8" s="10">
        <f t="shared" si="0"/>
        <v>0</v>
      </c>
      <c r="F8" s="10">
        <f t="shared" si="0"/>
        <v>365702035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>SUM(M8,R8:AD8)</f>
        <v>190828203</v>
      </c>
      <c r="M8" s="10">
        <f aca="true" t="shared" si="1" ref="M8:AD8">SUM(M9:M29)</f>
        <v>3649387</v>
      </c>
      <c r="N8" s="10">
        <f t="shared" si="1"/>
        <v>0</v>
      </c>
      <c r="O8" s="10">
        <f t="shared" si="1"/>
        <v>0</v>
      </c>
      <c r="P8" s="10">
        <f t="shared" si="1"/>
        <v>3649387</v>
      </c>
      <c r="Q8" s="10">
        <f t="shared" si="1"/>
        <v>0</v>
      </c>
      <c r="R8" s="10">
        <f t="shared" si="1"/>
        <v>2812</v>
      </c>
      <c r="S8" s="10">
        <f t="shared" si="1"/>
        <v>1238406</v>
      </c>
      <c r="T8" s="10">
        <f t="shared" si="1"/>
        <v>0</v>
      </c>
      <c r="U8" s="10">
        <f t="shared" si="1"/>
        <v>22480339</v>
      </c>
      <c r="V8" s="10">
        <f t="shared" si="1"/>
        <v>26232914</v>
      </c>
      <c r="W8" s="10">
        <f t="shared" si="1"/>
        <v>121889527</v>
      </c>
      <c r="X8" s="10">
        <f t="shared" si="1"/>
        <v>12160884</v>
      </c>
      <c r="Y8" s="10">
        <f t="shared" si="1"/>
        <v>2859939</v>
      </c>
      <c r="Z8" s="10">
        <f t="shared" si="1"/>
        <v>21628</v>
      </c>
      <c r="AA8" s="10">
        <f>SUM(AA9:AA29)</f>
        <v>246348</v>
      </c>
      <c r="AB8" s="10">
        <f t="shared" si="1"/>
        <v>46019</v>
      </c>
      <c r="AC8" s="10">
        <f t="shared" si="1"/>
        <v>0</v>
      </c>
      <c r="AD8" s="10">
        <f t="shared" si="1"/>
        <v>0</v>
      </c>
      <c r="AE8" s="10">
        <f>SUM(AE9:AE29)</f>
        <v>8214952</v>
      </c>
    </row>
    <row r="9" spans="1:31" ht="15">
      <c r="A9" s="35" t="s">
        <v>43</v>
      </c>
      <c r="B9" s="36" t="s">
        <v>147</v>
      </c>
      <c r="C9" s="12">
        <f aca="true" t="shared" si="2" ref="C9:C72">SUM(D9:L9)</f>
        <v>220030105</v>
      </c>
      <c r="D9" s="12">
        <v>512415</v>
      </c>
      <c r="E9" s="12"/>
      <c r="F9" s="12">
        <v>215434923</v>
      </c>
      <c r="G9" s="12"/>
      <c r="H9" s="12"/>
      <c r="I9" s="12"/>
      <c r="J9" s="12"/>
      <c r="K9" s="12"/>
      <c r="L9" s="12">
        <f aca="true" t="shared" si="3" ref="L9:L72">SUM(M9,R9:AD9)</f>
        <v>4082767</v>
      </c>
      <c r="M9" s="12">
        <f>N9+O9+Q9+P9</f>
        <v>3649387</v>
      </c>
      <c r="N9" s="12"/>
      <c r="O9" s="12"/>
      <c r="P9" s="12">
        <v>3649387</v>
      </c>
      <c r="Q9" s="12">
        <v>0</v>
      </c>
      <c r="R9" s="12"/>
      <c r="S9" s="12">
        <v>433380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37">
        <v>8214952</v>
      </c>
    </row>
    <row r="10" spans="1:31" ht="30">
      <c r="A10" s="35" t="s">
        <v>49</v>
      </c>
      <c r="B10" s="36" t="s">
        <v>147</v>
      </c>
      <c r="C10" s="12">
        <f t="shared" si="2"/>
        <v>1121774</v>
      </c>
      <c r="D10" s="12">
        <v>13641</v>
      </c>
      <c r="E10" s="12"/>
      <c r="F10" s="12">
        <v>1108133</v>
      </c>
      <c r="G10" s="12"/>
      <c r="H10" s="12"/>
      <c r="I10" s="12"/>
      <c r="J10" s="12"/>
      <c r="K10" s="12"/>
      <c r="L10" s="12">
        <f t="shared" si="3"/>
        <v>0</v>
      </c>
      <c r="M10" s="12">
        <f aca="true" t="shared" si="4" ref="M10:M73">N10+O10+Q10+P10</f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30">
      <c r="A11" s="35" t="s">
        <v>289</v>
      </c>
      <c r="B11" s="36" t="s">
        <v>147</v>
      </c>
      <c r="C11" s="12">
        <f t="shared" si="2"/>
        <v>390423</v>
      </c>
      <c r="D11" s="12">
        <v>4710</v>
      </c>
      <c r="E11" s="12"/>
      <c r="F11" s="12">
        <f>371713+14000</f>
        <v>385713</v>
      </c>
      <c r="G11" s="12"/>
      <c r="H11" s="12"/>
      <c r="I11" s="12"/>
      <c r="J11" s="12"/>
      <c r="K11" s="12"/>
      <c r="L11" s="12">
        <f t="shared" si="3"/>
        <v>0</v>
      </c>
      <c r="M11" s="12">
        <f t="shared" si="4"/>
        <v>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30">
      <c r="A12" s="35" t="s">
        <v>284</v>
      </c>
      <c r="B12" s="36" t="s">
        <v>147</v>
      </c>
      <c r="C12" s="12">
        <f t="shared" si="2"/>
        <v>2073273</v>
      </c>
      <c r="D12" s="12">
        <v>3142</v>
      </c>
      <c r="E12" s="12"/>
      <c r="F12" s="12">
        <v>2070131</v>
      </c>
      <c r="G12" s="12"/>
      <c r="H12" s="12"/>
      <c r="I12" s="12"/>
      <c r="J12" s="12"/>
      <c r="K12" s="12"/>
      <c r="L12" s="12">
        <f t="shared" si="3"/>
        <v>0</v>
      </c>
      <c r="M12" s="12">
        <f t="shared" si="4"/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30">
      <c r="A13" s="35" t="s">
        <v>285</v>
      </c>
      <c r="B13" s="36" t="s">
        <v>147</v>
      </c>
      <c r="C13" s="12">
        <f t="shared" si="2"/>
        <v>3287432</v>
      </c>
      <c r="D13" s="12"/>
      <c r="E13" s="12"/>
      <c r="F13" s="12">
        <f>3261481+25951</f>
        <v>3287432</v>
      </c>
      <c r="G13" s="12"/>
      <c r="H13" s="12"/>
      <c r="I13" s="12"/>
      <c r="J13" s="12"/>
      <c r="K13" s="12"/>
      <c r="L13" s="12">
        <f t="shared" si="3"/>
        <v>0</v>
      </c>
      <c r="M13" s="12">
        <f t="shared" si="4"/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30">
      <c r="A14" s="35" t="s">
        <v>286</v>
      </c>
      <c r="B14" s="36" t="s">
        <v>147</v>
      </c>
      <c r="C14" s="12">
        <f t="shared" si="2"/>
        <v>2122812</v>
      </c>
      <c r="D14" s="12"/>
      <c r="E14" s="12"/>
      <c r="F14" s="12"/>
      <c r="G14" s="12"/>
      <c r="H14" s="12"/>
      <c r="I14" s="12"/>
      <c r="J14" s="12"/>
      <c r="K14" s="12"/>
      <c r="L14" s="12">
        <f t="shared" si="3"/>
        <v>2122812</v>
      </c>
      <c r="M14" s="12">
        <f t="shared" si="4"/>
        <v>0</v>
      </c>
      <c r="N14" s="12"/>
      <c r="O14" s="12"/>
      <c r="P14" s="12"/>
      <c r="Q14" s="12"/>
      <c r="R14" s="12">
        <v>2812</v>
      </c>
      <c r="S14" s="12"/>
      <c r="T14" s="12"/>
      <c r="U14" s="12"/>
      <c r="V14" s="12">
        <v>2120000</v>
      </c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45">
      <c r="A15" s="35" t="s">
        <v>270</v>
      </c>
      <c r="B15" s="36" t="s">
        <v>147</v>
      </c>
      <c r="C15" s="12">
        <f t="shared" si="2"/>
        <v>2911390</v>
      </c>
      <c r="D15" s="12"/>
      <c r="E15" s="12"/>
      <c r="F15" s="12">
        <v>2911390</v>
      </c>
      <c r="G15" s="12"/>
      <c r="H15" s="12"/>
      <c r="I15" s="12"/>
      <c r="J15" s="12"/>
      <c r="K15" s="12"/>
      <c r="L15" s="12">
        <f t="shared" si="3"/>
        <v>0</v>
      </c>
      <c r="M15" s="12">
        <f t="shared" si="4"/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5">
      <c r="A16" s="35" t="s">
        <v>6</v>
      </c>
      <c r="B16" s="36" t="s">
        <v>147</v>
      </c>
      <c r="C16" s="12">
        <f t="shared" si="2"/>
        <v>117866122</v>
      </c>
      <c r="D16" s="12">
        <v>640112</v>
      </c>
      <c r="E16" s="12"/>
      <c r="F16" s="12"/>
      <c r="G16" s="12"/>
      <c r="H16" s="12"/>
      <c r="I16" s="12"/>
      <c r="J16" s="12"/>
      <c r="K16" s="12"/>
      <c r="L16" s="12">
        <f t="shared" si="3"/>
        <v>117226010</v>
      </c>
      <c r="M16" s="12">
        <f t="shared" si="4"/>
        <v>0</v>
      </c>
      <c r="N16" s="12"/>
      <c r="O16" s="12"/>
      <c r="P16" s="12"/>
      <c r="Q16" s="12"/>
      <c r="R16" s="12"/>
      <c r="S16" s="12">
        <v>530919</v>
      </c>
      <c r="T16" s="12"/>
      <c r="U16" s="12"/>
      <c r="V16" s="12"/>
      <c r="W16" s="12">
        <v>102721385</v>
      </c>
      <c r="X16" s="12">
        <v>11341104</v>
      </c>
      <c r="Y16" s="12">
        <v>2364626</v>
      </c>
      <c r="Z16" s="12">
        <v>21628</v>
      </c>
      <c r="AA16" s="12">
        <v>246348</v>
      </c>
      <c r="AB16" s="12"/>
      <c r="AC16" s="12"/>
      <c r="AD16" s="12"/>
      <c r="AE16" s="12"/>
    </row>
    <row r="17" spans="1:31" ht="45">
      <c r="A17" s="35" t="s">
        <v>7</v>
      </c>
      <c r="B17" s="36" t="s">
        <v>147</v>
      </c>
      <c r="C17" s="12">
        <f t="shared" si="2"/>
        <v>21247521</v>
      </c>
      <c r="D17" s="12">
        <v>688996</v>
      </c>
      <c r="E17" s="12"/>
      <c r="F17" s="12"/>
      <c r="G17" s="12"/>
      <c r="H17" s="12"/>
      <c r="I17" s="12"/>
      <c r="J17" s="12"/>
      <c r="K17" s="12"/>
      <c r="L17" s="12">
        <f t="shared" si="3"/>
        <v>20558525</v>
      </c>
      <c r="M17" s="12">
        <f t="shared" si="4"/>
        <v>0</v>
      </c>
      <c r="N17" s="12"/>
      <c r="O17" s="12"/>
      <c r="P17" s="12"/>
      <c r="Q17" s="12"/>
      <c r="R17" s="12"/>
      <c r="S17" s="12">
        <v>75290</v>
      </c>
      <c r="T17" s="12"/>
      <c r="U17" s="12"/>
      <c r="V17" s="12"/>
      <c r="W17" s="12">
        <v>19168142</v>
      </c>
      <c r="X17" s="12">
        <v>819780</v>
      </c>
      <c r="Y17" s="12">
        <v>495313</v>
      </c>
      <c r="Z17" s="12"/>
      <c r="AA17" s="12"/>
      <c r="AB17" s="12"/>
      <c r="AC17" s="12"/>
      <c r="AD17" s="12"/>
      <c r="AE17" s="12"/>
    </row>
    <row r="18" spans="1:31" ht="15">
      <c r="A18" s="35" t="s">
        <v>48</v>
      </c>
      <c r="B18" s="36" t="s">
        <v>147</v>
      </c>
      <c r="C18" s="12">
        <f t="shared" si="2"/>
        <v>2088604</v>
      </c>
      <c r="D18" s="12">
        <v>23785</v>
      </c>
      <c r="E18" s="12"/>
      <c r="F18" s="12">
        <v>2018800</v>
      </c>
      <c r="G18" s="12"/>
      <c r="H18" s="12"/>
      <c r="I18" s="12"/>
      <c r="J18" s="12"/>
      <c r="K18" s="12"/>
      <c r="L18" s="12">
        <f t="shared" si="3"/>
        <v>46019</v>
      </c>
      <c r="M18" s="12">
        <f t="shared" si="4"/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>
        <v>46019</v>
      </c>
      <c r="AC18" s="12"/>
      <c r="AD18" s="12"/>
      <c r="AE18" s="12"/>
    </row>
    <row r="19" spans="1:31" ht="15">
      <c r="A19" s="35" t="s">
        <v>46</v>
      </c>
      <c r="B19" s="36" t="s">
        <v>147</v>
      </c>
      <c r="C19" s="12">
        <f t="shared" si="2"/>
        <v>5276053</v>
      </c>
      <c r="D19" s="12"/>
      <c r="E19" s="12"/>
      <c r="F19" s="12"/>
      <c r="G19" s="12"/>
      <c r="H19" s="12"/>
      <c r="I19" s="12"/>
      <c r="J19" s="12"/>
      <c r="K19" s="12"/>
      <c r="L19" s="12">
        <f t="shared" si="3"/>
        <v>5276053</v>
      </c>
      <c r="M19" s="12">
        <f t="shared" si="4"/>
        <v>0</v>
      </c>
      <c r="N19" s="12"/>
      <c r="O19" s="12"/>
      <c r="P19" s="12"/>
      <c r="Q19" s="12"/>
      <c r="R19" s="12"/>
      <c r="S19" s="12">
        <v>1600</v>
      </c>
      <c r="T19" s="12"/>
      <c r="U19" s="12">
        <v>5274453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30">
      <c r="A20" s="35" t="s">
        <v>287</v>
      </c>
      <c r="B20" s="36" t="s">
        <v>147</v>
      </c>
      <c r="C20" s="12">
        <f t="shared" si="2"/>
        <v>3374761</v>
      </c>
      <c r="D20" s="12">
        <v>276932</v>
      </c>
      <c r="E20" s="12"/>
      <c r="F20" s="12"/>
      <c r="G20" s="12"/>
      <c r="H20" s="12"/>
      <c r="I20" s="12"/>
      <c r="J20" s="12"/>
      <c r="K20" s="12"/>
      <c r="L20" s="12">
        <f t="shared" si="3"/>
        <v>3097829</v>
      </c>
      <c r="M20" s="12">
        <f t="shared" si="4"/>
        <v>0</v>
      </c>
      <c r="N20" s="12"/>
      <c r="O20" s="12"/>
      <c r="P20" s="12"/>
      <c r="Q20" s="12"/>
      <c r="R20" s="12"/>
      <c r="S20" s="12">
        <v>400</v>
      </c>
      <c r="T20" s="12"/>
      <c r="U20" s="12">
        <f>1829429+1268000</f>
        <v>3097429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5">
      <c r="A21" s="35" t="s">
        <v>47</v>
      </c>
      <c r="B21" s="36" t="s">
        <v>147</v>
      </c>
      <c r="C21" s="12">
        <f t="shared" si="2"/>
        <v>6063627</v>
      </c>
      <c r="D21" s="12">
        <v>391457</v>
      </c>
      <c r="E21" s="12"/>
      <c r="F21" s="12"/>
      <c r="G21" s="12"/>
      <c r="H21" s="12"/>
      <c r="I21" s="12"/>
      <c r="J21" s="12"/>
      <c r="K21" s="12"/>
      <c r="L21" s="12">
        <f t="shared" si="3"/>
        <v>5672170</v>
      </c>
      <c r="M21" s="12">
        <f t="shared" si="4"/>
        <v>0</v>
      </c>
      <c r="N21" s="12"/>
      <c r="O21" s="12"/>
      <c r="P21" s="12"/>
      <c r="Q21" s="12"/>
      <c r="R21" s="12"/>
      <c r="S21" s="12"/>
      <c r="T21" s="12"/>
      <c r="U21" s="12">
        <v>5672170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5">
      <c r="A22" s="35" t="s">
        <v>45</v>
      </c>
      <c r="B22" s="36" t="s">
        <v>147</v>
      </c>
      <c r="C22" s="12">
        <f t="shared" si="2"/>
        <v>2542985</v>
      </c>
      <c r="D22" s="12">
        <v>280731</v>
      </c>
      <c r="E22" s="12"/>
      <c r="F22" s="12"/>
      <c r="G22" s="12"/>
      <c r="H22" s="12"/>
      <c r="I22" s="12"/>
      <c r="J22" s="12"/>
      <c r="K22" s="12"/>
      <c r="L22" s="12">
        <f t="shared" si="3"/>
        <v>2262254</v>
      </c>
      <c r="M22" s="12">
        <f t="shared" si="4"/>
        <v>0</v>
      </c>
      <c r="N22" s="12"/>
      <c r="O22" s="12"/>
      <c r="P22" s="12"/>
      <c r="Q22" s="12"/>
      <c r="R22" s="12"/>
      <c r="S22" s="12"/>
      <c r="T22" s="12"/>
      <c r="U22" s="12">
        <v>2262254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30">
      <c r="A23" s="35" t="s">
        <v>50</v>
      </c>
      <c r="B23" s="36" t="s">
        <v>147</v>
      </c>
      <c r="C23" s="12">
        <f t="shared" si="2"/>
        <v>1056979</v>
      </c>
      <c r="D23" s="12">
        <v>201771</v>
      </c>
      <c r="E23" s="12"/>
      <c r="F23" s="12"/>
      <c r="G23" s="12"/>
      <c r="H23" s="12"/>
      <c r="I23" s="12"/>
      <c r="J23" s="12"/>
      <c r="K23" s="12"/>
      <c r="L23" s="12">
        <f t="shared" si="3"/>
        <v>855208</v>
      </c>
      <c r="M23" s="12">
        <f t="shared" si="4"/>
        <v>0</v>
      </c>
      <c r="N23" s="12"/>
      <c r="O23" s="12"/>
      <c r="P23" s="12"/>
      <c r="Q23" s="12"/>
      <c r="R23" s="12"/>
      <c r="S23" s="12"/>
      <c r="T23" s="12"/>
      <c r="U23" s="12">
        <v>855208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5">
      <c r="A24" s="35" t="s">
        <v>87</v>
      </c>
      <c r="B24" s="36" t="s">
        <v>147</v>
      </c>
      <c r="C24" s="12">
        <f t="shared" si="2"/>
        <v>289376</v>
      </c>
      <c r="D24" s="12">
        <v>9935</v>
      </c>
      <c r="E24" s="12"/>
      <c r="F24" s="12"/>
      <c r="G24" s="12"/>
      <c r="H24" s="12"/>
      <c r="I24" s="12"/>
      <c r="J24" s="12"/>
      <c r="K24" s="12"/>
      <c r="L24" s="12">
        <f t="shared" si="3"/>
        <v>279441</v>
      </c>
      <c r="M24" s="12">
        <f t="shared" si="4"/>
        <v>0</v>
      </c>
      <c r="N24" s="12"/>
      <c r="O24" s="12"/>
      <c r="P24" s="12"/>
      <c r="Q24" s="12"/>
      <c r="R24" s="12"/>
      <c r="S24" s="12"/>
      <c r="T24" s="12"/>
      <c r="U24" s="12">
        <v>279441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5">
      <c r="A25" s="35" t="s">
        <v>88</v>
      </c>
      <c r="B25" s="36" t="s">
        <v>147</v>
      </c>
      <c r="C25" s="12">
        <f t="shared" si="2"/>
        <v>288924</v>
      </c>
      <c r="D25" s="12">
        <v>2723</v>
      </c>
      <c r="E25" s="12"/>
      <c r="F25" s="12"/>
      <c r="G25" s="12"/>
      <c r="H25" s="12"/>
      <c r="I25" s="12"/>
      <c r="J25" s="12"/>
      <c r="K25" s="12"/>
      <c r="L25" s="12">
        <f t="shared" si="3"/>
        <v>286201</v>
      </c>
      <c r="M25" s="12">
        <f t="shared" si="4"/>
        <v>0</v>
      </c>
      <c r="N25" s="12"/>
      <c r="O25" s="12"/>
      <c r="P25" s="12"/>
      <c r="Q25" s="12"/>
      <c r="R25" s="12"/>
      <c r="S25" s="12"/>
      <c r="T25" s="12"/>
      <c r="U25" s="12">
        <v>286201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45">
      <c r="A26" s="35" t="s">
        <v>288</v>
      </c>
      <c r="B26" s="36" t="s">
        <v>147</v>
      </c>
      <c r="C26" s="12">
        <f t="shared" si="2"/>
        <v>167112008</v>
      </c>
      <c r="D26" s="12">
        <f>1354714+2962050</f>
        <v>4316764</v>
      </c>
      <c r="E26" s="12"/>
      <c r="F26" s="12">
        <f>112506070+25979443</f>
        <v>138485513</v>
      </c>
      <c r="G26" s="12"/>
      <c r="H26" s="12"/>
      <c r="I26" s="12"/>
      <c r="J26" s="12"/>
      <c r="K26" s="12"/>
      <c r="L26" s="12">
        <f t="shared" si="3"/>
        <v>24309731</v>
      </c>
      <c r="M26" s="12">
        <f t="shared" si="4"/>
        <v>0</v>
      </c>
      <c r="N26" s="12"/>
      <c r="O26" s="12"/>
      <c r="P26" s="12"/>
      <c r="Q26" s="12"/>
      <c r="R26" s="12"/>
      <c r="S26" s="12">
        <v>196817</v>
      </c>
      <c r="T26" s="12"/>
      <c r="U26" s="12"/>
      <c r="V26" s="12">
        <v>24112914</v>
      </c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30">
      <c r="A27" s="35" t="s">
        <v>107</v>
      </c>
      <c r="B27" s="36" t="s">
        <v>147</v>
      </c>
      <c r="C27" s="12">
        <f t="shared" si="2"/>
        <v>1735678</v>
      </c>
      <c r="D27" s="12">
        <v>530106</v>
      </c>
      <c r="E27" s="12"/>
      <c r="F27" s="12"/>
      <c r="G27" s="12"/>
      <c r="H27" s="12"/>
      <c r="I27" s="12"/>
      <c r="J27" s="12"/>
      <c r="K27" s="12"/>
      <c r="L27" s="12">
        <f t="shared" si="3"/>
        <v>1205572</v>
      </c>
      <c r="M27" s="12">
        <f t="shared" si="4"/>
        <v>0</v>
      </c>
      <c r="N27" s="12"/>
      <c r="O27" s="12"/>
      <c r="P27" s="12"/>
      <c r="Q27" s="12"/>
      <c r="R27" s="12"/>
      <c r="S27" s="12"/>
      <c r="T27" s="12"/>
      <c r="U27" s="12">
        <v>1205572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45">
      <c r="A28" s="35" t="s">
        <v>268</v>
      </c>
      <c r="B28" s="36" t="s">
        <v>147</v>
      </c>
      <c r="C28" s="12">
        <f t="shared" si="2"/>
        <v>2736014</v>
      </c>
      <c r="D28" s="12">
        <v>38316</v>
      </c>
      <c r="E28" s="12"/>
      <c r="F28" s="12"/>
      <c r="G28" s="12"/>
      <c r="H28" s="12"/>
      <c r="I28" s="12"/>
      <c r="J28" s="12"/>
      <c r="K28" s="12"/>
      <c r="L28" s="12">
        <f t="shared" si="3"/>
        <v>2697698</v>
      </c>
      <c r="M28" s="12">
        <f t="shared" si="4"/>
        <v>0</v>
      </c>
      <c r="N28" s="12"/>
      <c r="O28" s="12"/>
      <c r="P28" s="12"/>
      <c r="Q28" s="12"/>
      <c r="R28" s="12"/>
      <c r="S28" s="12"/>
      <c r="T28" s="12"/>
      <c r="U28" s="12">
        <v>2697698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30">
      <c r="A29" s="35" t="s">
        <v>99</v>
      </c>
      <c r="B29" s="36" t="s">
        <v>147</v>
      </c>
      <c r="C29" s="12">
        <f t="shared" si="2"/>
        <v>996600</v>
      </c>
      <c r="D29" s="12">
        <v>146687</v>
      </c>
      <c r="E29" s="12"/>
      <c r="F29" s="12"/>
      <c r="G29" s="12"/>
      <c r="H29" s="12"/>
      <c r="I29" s="12"/>
      <c r="J29" s="12"/>
      <c r="K29" s="12"/>
      <c r="L29" s="12">
        <f t="shared" si="3"/>
        <v>849913</v>
      </c>
      <c r="M29" s="12">
        <f t="shared" si="4"/>
        <v>0</v>
      </c>
      <c r="N29" s="12"/>
      <c r="O29" s="12"/>
      <c r="P29" s="12"/>
      <c r="Q29" s="12"/>
      <c r="R29" s="12"/>
      <c r="S29" s="12"/>
      <c r="T29" s="12"/>
      <c r="U29" s="12">
        <f>137913+712000</f>
        <v>849913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2" customFormat="1" ht="15">
      <c r="A30" s="23" t="s">
        <v>136</v>
      </c>
      <c r="B30" s="22" t="s">
        <v>148</v>
      </c>
      <c r="C30" s="10">
        <f t="shared" si="2"/>
        <v>408940154</v>
      </c>
      <c r="D30" s="10">
        <f aca="true" t="shared" si="5" ref="D30:K30">SUM(D31:D51)</f>
        <v>8082223</v>
      </c>
      <c r="E30" s="10">
        <f t="shared" si="5"/>
        <v>0</v>
      </c>
      <c r="F30" s="10">
        <f t="shared" si="5"/>
        <v>204371675</v>
      </c>
      <c r="G30" s="10">
        <f t="shared" si="5"/>
        <v>0</v>
      </c>
      <c r="H30" s="10">
        <f t="shared" si="5"/>
        <v>0</v>
      </c>
      <c r="I30" s="10">
        <f t="shared" si="5"/>
        <v>0</v>
      </c>
      <c r="J30" s="10">
        <f t="shared" si="5"/>
        <v>0</v>
      </c>
      <c r="K30" s="10">
        <f t="shared" si="5"/>
        <v>0</v>
      </c>
      <c r="L30" s="10">
        <f t="shared" si="3"/>
        <v>196486256</v>
      </c>
      <c r="M30" s="10">
        <f t="shared" si="4"/>
        <v>5818181</v>
      </c>
      <c r="N30" s="10">
        <f aca="true" t="shared" si="6" ref="N30:AD30">SUM(N31:N51)</f>
        <v>1</v>
      </c>
      <c r="O30" s="10">
        <f t="shared" si="6"/>
        <v>29</v>
      </c>
      <c r="P30" s="10">
        <f t="shared" si="6"/>
        <v>3649387</v>
      </c>
      <c r="Q30" s="10">
        <f t="shared" si="6"/>
        <v>2168764</v>
      </c>
      <c r="R30" s="10">
        <f t="shared" si="6"/>
        <v>151922</v>
      </c>
      <c r="S30" s="10">
        <f t="shared" si="6"/>
        <v>1253841</v>
      </c>
      <c r="T30" s="10">
        <f t="shared" si="6"/>
        <v>688</v>
      </c>
      <c r="U30" s="10">
        <f t="shared" si="6"/>
        <v>22517237</v>
      </c>
      <c r="V30" s="10">
        <f t="shared" si="6"/>
        <v>26232914</v>
      </c>
      <c r="W30" s="10">
        <f t="shared" si="6"/>
        <v>125371372</v>
      </c>
      <c r="X30" s="10">
        <f t="shared" si="6"/>
        <v>12160884</v>
      </c>
      <c r="Y30" s="10">
        <f t="shared" si="6"/>
        <v>2859939</v>
      </c>
      <c r="Z30" s="10">
        <f t="shared" si="6"/>
        <v>0</v>
      </c>
      <c r="AA30" s="10">
        <f>SUM(AA31:AA51)</f>
        <v>30671</v>
      </c>
      <c r="AB30" s="10">
        <f t="shared" si="6"/>
        <v>45280</v>
      </c>
      <c r="AC30" s="10">
        <f t="shared" si="6"/>
        <v>0</v>
      </c>
      <c r="AD30" s="10">
        <f t="shared" si="6"/>
        <v>43327</v>
      </c>
      <c r="AE30" s="10">
        <f>SUM(AE31:AE51)</f>
        <v>0</v>
      </c>
    </row>
    <row r="31" spans="1:31" ht="15">
      <c r="A31" s="35" t="s">
        <v>43</v>
      </c>
      <c r="B31" s="36" t="s">
        <v>148</v>
      </c>
      <c r="C31" s="12">
        <f t="shared" si="2"/>
        <v>183010965</v>
      </c>
      <c r="D31" s="12">
        <v>512415</v>
      </c>
      <c r="E31" s="12"/>
      <c r="F31" s="12">
        <v>176177617</v>
      </c>
      <c r="G31" s="12"/>
      <c r="H31" s="12"/>
      <c r="I31" s="12"/>
      <c r="J31" s="12"/>
      <c r="K31" s="12"/>
      <c r="L31" s="12">
        <f t="shared" si="3"/>
        <v>6320933</v>
      </c>
      <c r="M31" s="12">
        <f t="shared" si="4"/>
        <v>5818181</v>
      </c>
      <c r="N31" s="12">
        <v>1</v>
      </c>
      <c r="O31" s="12">
        <v>29</v>
      </c>
      <c r="P31" s="12">
        <v>3649387</v>
      </c>
      <c r="Q31" s="12">
        <v>2168764</v>
      </c>
      <c r="R31" s="12"/>
      <c r="S31" s="12">
        <v>458737</v>
      </c>
      <c r="T31" s="12">
        <v>688</v>
      </c>
      <c r="U31" s="12"/>
      <c r="V31" s="12"/>
      <c r="W31" s="12"/>
      <c r="X31" s="12"/>
      <c r="Y31" s="12"/>
      <c r="Z31" s="12"/>
      <c r="AA31" s="12"/>
      <c r="AB31" s="12"/>
      <c r="AC31" s="12"/>
      <c r="AD31" s="12">
        <v>43327</v>
      </c>
      <c r="AE31" s="12"/>
    </row>
    <row r="32" spans="1:31" ht="30">
      <c r="A32" s="35" t="s">
        <v>49</v>
      </c>
      <c r="B32" s="36" t="s">
        <v>148</v>
      </c>
      <c r="C32" s="12">
        <f t="shared" si="2"/>
        <v>28311</v>
      </c>
      <c r="D32" s="12">
        <v>13641</v>
      </c>
      <c r="E32" s="12"/>
      <c r="F32" s="12">
        <v>14670</v>
      </c>
      <c r="G32" s="12"/>
      <c r="H32" s="12"/>
      <c r="I32" s="12"/>
      <c r="J32" s="12"/>
      <c r="K32" s="12"/>
      <c r="L32" s="12">
        <f t="shared" si="3"/>
        <v>0</v>
      </c>
      <c r="M32" s="12">
        <f t="shared" si="4"/>
        <v>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30">
      <c r="A33" s="35" t="s">
        <v>289</v>
      </c>
      <c r="B33" s="36" t="s">
        <v>148</v>
      </c>
      <c r="C33" s="12">
        <f t="shared" si="2"/>
        <v>4710</v>
      </c>
      <c r="D33" s="12">
        <v>4710</v>
      </c>
      <c r="E33" s="12"/>
      <c r="F33" s="12"/>
      <c r="G33" s="12"/>
      <c r="H33" s="12"/>
      <c r="I33" s="12"/>
      <c r="J33" s="12"/>
      <c r="K33" s="12"/>
      <c r="L33" s="12">
        <f t="shared" si="3"/>
        <v>0</v>
      </c>
      <c r="M33" s="12">
        <f t="shared" si="4"/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30">
      <c r="A34" s="35" t="s">
        <v>284</v>
      </c>
      <c r="B34" s="36" t="s">
        <v>148</v>
      </c>
      <c r="C34" s="12">
        <f t="shared" si="2"/>
        <v>3142</v>
      </c>
      <c r="D34" s="12">
        <v>3142</v>
      </c>
      <c r="E34" s="12"/>
      <c r="F34" s="12"/>
      <c r="G34" s="12"/>
      <c r="H34" s="12"/>
      <c r="I34" s="12"/>
      <c r="J34" s="12"/>
      <c r="K34" s="12"/>
      <c r="L34" s="12">
        <f t="shared" si="3"/>
        <v>0</v>
      </c>
      <c r="M34" s="12">
        <f t="shared" si="4"/>
        <v>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30">
      <c r="A35" s="35" t="s">
        <v>285</v>
      </c>
      <c r="B35" s="36" t="s">
        <v>148</v>
      </c>
      <c r="C35" s="12">
        <f t="shared" si="2"/>
        <v>14475</v>
      </c>
      <c r="D35" s="12"/>
      <c r="E35" s="12"/>
      <c r="F35" s="12">
        <f>14475</f>
        <v>14475</v>
      </c>
      <c r="G35" s="12"/>
      <c r="H35" s="12"/>
      <c r="I35" s="12"/>
      <c r="J35" s="12"/>
      <c r="K35" s="12"/>
      <c r="L35" s="12">
        <f t="shared" si="3"/>
        <v>0</v>
      </c>
      <c r="M35" s="12">
        <f t="shared" si="4"/>
        <v>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30">
      <c r="A36" s="35" t="s">
        <v>286</v>
      </c>
      <c r="B36" s="36" t="s">
        <v>148</v>
      </c>
      <c r="C36" s="12">
        <f t="shared" si="2"/>
        <v>2122702</v>
      </c>
      <c r="D36" s="12"/>
      <c r="E36" s="12"/>
      <c r="F36" s="12"/>
      <c r="G36" s="12"/>
      <c r="H36" s="12"/>
      <c r="I36" s="12"/>
      <c r="J36" s="12"/>
      <c r="K36" s="12"/>
      <c r="L36" s="12">
        <f t="shared" si="3"/>
        <v>2122702</v>
      </c>
      <c r="M36" s="12">
        <f t="shared" si="4"/>
        <v>0</v>
      </c>
      <c r="N36" s="12"/>
      <c r="O36" s="12"/>
      <c r="P36" s="12"/>
      <c r="Q36" s="12"/>
      <c r="R36" s="12">
        <v>2702</v>
      </c>
      <c r="S36" s="12"/>
      <c r="T36" s="12"/>
      <c r="U36" s="12"/>
      <c r="V36" s="12">
        <v>2120000</v>
      </c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45">
      <c r="A37" s="35" t="s">
        <v>270</v>
      </c>
      <c r="B37" s="36" t="s">
        <v>148</v>
      </c>
      <c r="C37" s="12">
        <f t="shared" si="2"/>
        <v>32560</v>
      </c>
      <c r="D37" s="12"/>
      <c r="E37" s="12"/>
      <c r="F37" s="12">
        <v>32560</v>
      </c>
      <c r="G37" s="12"/>
      <c r="H37" s="12"/>
      <c r="I37" s="12"/>
      <c r="J37" s="12"/>
      <c r="K37" s="12"/>
      <c r="L37" s="12">
        <f t="shared" si="3"/>
        <v>0</v>
      </c>
      <c r="M37" s="12">
        <f t="shared" si="4"/>
        <v>0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">
      <c r="A38" s="35" t="s">
        <v>6</v>
      </c>
      <c r="B38" s="36" t="s">
        <v>148</v>
      </c>
      <c r="C38" s="12">
        <f t="shared" si="2"/>
        <v>120568543</v>
      </c>
      <c r="D38" s="12">
        <v>640112</v>
      </c>
      <c r="E38" s="12"/>
      <c r="F38" s="12"/>
      <c r="G38" s="12"/>
      <c r="H38" s="12"/>
      <c r="I38" s="12"/>
      <c r="J38" s="12"/>
      <c r="K38" s="12"/>
      <c r="L38" s="12">
        <f t="shared" si="3"/>
        <v>119928431</v>
      </c>
      <c r="M38" s="12">
        <f t="shared" si="4"/>
        <v>0</v>
      </c>
      <c r="N38" s="12"/>
      <c r="O38" s="12"/>
      <c r="P38" s="12"/>
      <c r="Q38" s="12"/>
      <c r="R38" s="12"/>
      <c r="S38" s="12">
        <v>488149</v>
      </c>
      <c r="T38" s="12"/>
      <c r="U38" s="12"/>
      <c r="V38" s="12"/>
      <c r="W38" s="12">
        <v>105703881</v>
      </c>
      <c r="X38" s="12">
        <v>11341104</v>
      </c>
      <c r="Y38" s="12">
        <v>2364626</v>
      </c>
      <c r="Z38" s="12"/>
      <c r="AA38" s="12">
        <v>30671</v>
      </c>
      <c r="AB38" s="12"/>
      <c r="AC38" s="12"/>
      <c r="AD38" s="12"/>
      <c r="AE38" s="12"/>
    </row>
    <row r="39" spans="1:31" ht="45">
      <c r="A39" s="35" t="s">
        <v>7</v>
      </c>
      <c r="B39" s="36" t="s">
        <v>148</v>
      </c>
      <c r="C39" s="12">
        <f t="shared" si="2"/>
        <v>21854524</v>
      </c>
      <c r="D39" s="12">
        <v>688996</v>
      </c>
      <c r="E39" s="12"/>
      <c r="F39" s="12"/>
      <c r="G39" s="12"/>
      <c r="H39" s="12"/>
      <c r="I39" s="12"/>
      <c r="J39" s="12"/>
      <c r="K39" s="12"/>
      <c r="L39" s="12">
        <f t="shared" si="3"/>
        <v>21165528</v>
      </c>
      <c r="M39" s="12">
        <f t="shared" si="4"/>
        <v>0</v>
      </c>
      <c r="N39" s="12"/>
      <c r="O39" s="12"/>
      <c r="P39" s="12"/>
      <c r="Q39" s="12"/>
      <c r="R39" s="12">
        <v>149220</v>
      </c>
      <c r="S39" s="12">
        <v>33724</v>
      </c>
      <c r="T39" s="12"/>
      <c r="U39" s="12"/>
      <c r="V39" s="12"/>
      <c r="W39" s="12">
        <v>19667491</v>
      </c>
      <c r="X39" s="12">
        <v>819780</v>
      </c>
      <c r="Y39" s="12">
        <v>495313</v>
      </c>
      <c r="Z39" s="12"/>
      <c r="AA39" s="12"/>
      <c r="AB39" s="12"/>
      <c r="AC39" s="12"/>
      <c r="AD39" s="12"/>
      <c r="AE39" s="12"/>
    </row>
    <row r="40" spans="1:31" ht="15">
      <c r="A40" s="35" t="s">
        <v>48</v>
      </c>
      <c r="B40" s="36" t="s">
        <v>148</v>
      </c>
      <c r="C40" s="12">
        <f t="shared" si="2"/>
        <v>69544</v>
      </c>
      <c r="D40" s="12">
        <v>23785</v>
      </c>
      <c r="E40" s="12"/>
      <c r="F40" s="12"/>
      <c r="G40" s="12"/>
      <c r="H40" s="12"/>
      <c r="I40" s="12"/>
      <c r="J40" s="12"/>
      <c r="K40" s="12"/>
      <c r="L40" s="12">
        <f t="shared" si="3"/>
        <v>45759</v>
      </c>
      <c r="M40" s="12">
        <f t="shared" si="4"/>
        <v>0</v>
      </c>
      <c r="N40" s="12"/>
      <c r="O40" s="12"/>
      <c r="P40" s="12"/>
      <c r="Q40" s="12"/>
      <c r="R40" s="12"/>
      <c r="S40" s="12">
        <v>479</v>
      </c>
      <c r="T40" s="12"/>
      <c r="U40" s="12"/>
      <c r="V40" s="12"/>
      <c r="W40" s="12"/>
      <c r="X40" s="12"/>
      <c r="Y40" s="12"/>
      <c r="Z40" s="12"/>
      <c r="AA40" s="12"/>
      <c r="AB40" s="12">
        <v>45280</v>
      </c>
      <c r="AC40" s="12"/>
      <c r="AD40" s="12"/>
      <c r="AE40" s="12"/>
    </row>
    <row r="41" spans="1:31" ht="15">
      <c r="A41" s="35" t="s">
        <v>46</v>
      </c>
      <c r="B41" s="36" t="s">
        <v>148</v>
      </c>
      <c r="C41" s="12">
        <f t="shared" si="2"/>
        <v>5274453</v>
      </c>
      <c r="D41" s="12"/>
      <c r="E41" s="12"/>
      <c r="F41" s="12"/>
      <c r="G41" s="12"/>
      <c r="H41" s="12"/>
      <c r="I41" s="12"/>
      <c r="J41" s="12"/>
      <c r="K41" s="12"/>
      <c r="L41" s="12">
        <f t="shared" si="3"/>
        <v>5274453</v>
      </c>
      <c r="M41" s="12">
        <f t="shared" si="4"/>
        <v>0</v>
      </c>
      <c r="N41" s="12"/>
      <c r="O41" s="12"/>
      <c r="P41" s="12"/>
      <c r="Q41" s="12"/>
      <c r="R41" s="12"/>
      <c r="S41" s="12"/>
      <c r="T41" s="12"/>
      <c r="U41" s="12">
        <v>5274453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30">
      <c r="A42" s="35" t="s">
        <v>287</v>
      </c>
      <c r="B42" s="36" t="s">
        <v>148</v>
      </c>
      <c r="C42" s="12">
        <f t="shared" si="2"/>
        <v>3391551</v>
      </c>
      <c r="D42" s="12">
        <v>276932</v>
      </c>
      <c r="E42" s="12"/>
      <c r="F42" s="12"/>
      <c r="G42" s="12"/>
      <c r="H42" s="12"/>
      <c r="I42" s="12"/>
      <c r="J42" s="12"/>
      <c r="K42" s="12"/>
      <c r="L42" s="12">
        <f t="shared" si="3"/>
        <v>3114619</v>
      </c>
      <c r="M42" s="12">
        <f t="shared" si="4"/>
        <v>0</v>
      </c>
      <c r="N42" s="12"/>
      <c r="O42" s="12"/>
      <c r="P42" s="12"/>
      <c r="Q42" s="12"/>
      <c r="R42" s="12"/>
      <c r="S42" s="12">
        <v>17190</v>
      </c>
      <c r="T42" s="12"/>
      <c r="U42" s="12">
        <v>3097429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">
      <c r="A43" s="35" t="s">
        <v>47</v>
      </c>
      <c r="B43" s="36" t="s">
        <v>148</v>
      </c>
      <c r="C43" s="12">
        <f t="shared" si="2"/>
        <v>6063627</v>
      </c>
      <c r="D43" s="12">
        <v>391457</v>
      </c>
      <c r="E43" s="12"/>
      <c r="F43" s="12"/>
      <c r="G43" s="12"/>
      <c r="H43" s="12"/>
      <c r="I43" s="12"/>
      <c r="J43" s="12"/>
      <c r="K43" s="12"/>
      <c r="L43" s="12">
        <f t="shared" si="3"/>
        <v>5672170</v>
      </c>
      <c r="M43" s="12">
        <f t="shared" si="4"/>
        <v>0</v>
      </c>
      <c r="N43" s="12"/>
      <c r="O43" s="12"/>
      <c r="P43" s="12"/>
      <c r="Q43" s="12"/>
      <c r="R43" s="12"/>
      <c r="S43" s="12"/>
      <c r="T43" s="12"/>
      <c r="U43" s="12">
        <v>5672170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5">
      <c r="A44" s="35" t="s">
        <v>45</v>
      </c>
      <c r="B44" s="36" t="s">
        <v>148</v>
      </c>
      <c r="C44" s="12">
        <f t="shared" si="2"/>
        <v>2542985</v>
      </c>
      <c r="D44" s="12">
        <v>280731</v>
      </c>
      <c r="E44" s="12"/>
      <c r="F44" s="12"/>
      <c r="G44" s="12"/>
      <c r="H44" s="12"/>
      <c r="I44" s="12"/>
      <c r="J44" s="12"/>
      <c r="K44" s="12"/>
      <c r="L44" s="12">
        <f t="shared" si="3"/>
        <v>2262254</v>
      </c>
      <c r="M44" s="12">
        <f t="shared" si="4"/>
        <v>0</v>
      </c>
      <c r="N44" s="12"/>
      <c r="O44" s="12"/>
      <c r="P44" s="12"/>
      <c r="Q44" s="12"/>
      <c r="R44" s="12"/>
      <c r="S44" s="12"/>
      <c r="T44" s="12"/>
      <c r="U44" s="12">
        <v>2262254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30">
      <c r="A45" s="35" t="s">
        <v>50</v>
      </c>
      <c r="B45" s="36" t="s">
        <v>148</v>
      </c>
      <c r="C45" s="12">
        <f t="shared" si="2"/>
        <v>1056979</v>
      </c>
      <c r="D45" s="12">
        <v>201771</v>
      </c>
      <c r="E45" s="12"/>
      <c r="F45" s="12"/>
      <c r="G45" s="12"/>
      <c r="H45" s="12"/>
      <c r="I45" s="12"/>
      <c r="J45" s="12"/>
      <c r="K45" s="12"/>
      <c r="L45" s="12">
        <f t="shared" si="3"/>
        <v>855208</v>
      </c>
      <c r="M45" s="12">
        <f t="shared" si="4"/>
        <v>0</v>
      </c>
      <c r="N45" s="12"/>
      <c r="O45" s="12"/>
      <c r="P45" s="12"/>
      <c r="Q45" s="12"/>
      <c r="R45" s="12"/>
      <c r="S45" s="12"/>
      <c r="T45" s="12"/>
      <c r="U45" s="12">
        <v>855208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5">
      <c r="A46" s="35" t="s">
        <v>87</v>
      </c>
      <c r="B46" s="36" t="s">
        <v>148</v>
      </c>
      <c r="C46" s="12">
        <f t="shared" si="2"/>
        <v>289376</v>
      </c>
      <c r="D46" s="12">
        <v>9935</v>
      </c>
      <c r="E46" s="12"/>
      <c r="F46" s="12"/>
      <c r="G46" s="12"/>
      <c r="H46" s="12"/>
      <c r="I46" s="12"/>
      <c r="J46" s="12"/>
      <c r="K46" s="12"/>
      <c r="L46" s="12">
        <f t="shared" si="3"/>
        <v>279441</v>
      </c>
      <c r="M46" s="12">
        <f t="shared" si="4"/>
        <v>0</v>
      </c>
      <c r="N46" s="12"/>
      <c r="O46" s="12"/>
      <c r="P46" s="12"/>
      <c r="Q46" s="12"/>
      <c r="R46" s="12"/>
      <c r="S46" s="12"/>
      <c r="T46" s="12"/>
      <c r="U46" s="12">
        <v>279441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">
      <c r="A47" s="35" t="s">
        <v>88</v>
      </c>
      <c r="B47" s="36" t="s">
        <v>148</v>
      </c>
      <c r="C47" s="12">
        <f t="shared" si="2"/>
        <v>288924</v>
      </c>
      <c r="D47" s="12">
        <v>2723</v>
      </c>
      <c r="E47" s="12"/>
      <c r="F47" s="12"/>
      <c r="G47" s="12"/>
      <c r="H47" s="12"/>
      <c r="I47" s="12"/>
      <c r="J47" s="12"/>
      <c r="K47" s="12"/>
      <c r="L47" s="12">
        <f t="shared" si="3"/>
        <v>286201</v>
      </c>
      <c r="M47" s="12">
        <f t="shared" si="4"/>
        <v>0</v>
      </c>
      <c r="N47" s="12"/>
      <c r="O47" s="12"/>
      <c r="P47" s="12"/>
      <c r="Q47" s="12"/>
      <c r="R47" s="12"/>
      <c r="S47" s="12"/>
      <c r="T47" s="12"/>
      <c r="U47" s="12">
        <v>286201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45">
      <c r="A48" s="35" t="s">
        <v>288</v>
      </c>
      <c r="B48" s="36" t="s">
        <v>148</v>
      </c>
      <c r="C48" s="12">
        <f t="shared" si="2"/>
        <v>56817593</v>
      </c>
      <c r="D48" s="12">
        <v>4316764</v>
      </c>
      <c r="E48" s="12"/>
      <c r="F48" s="12">
        <f>2152910+25979443</f>
        <v>28132353</v>
      </c>
      <c r="G48" s="12"/>
      <c r="H48" s="12"/>
      <c r="I48" s="12"/>
      <c r="J48" s="12"/>
      <c r="K48" s="12"/>
      <c r="L48" s="12">
        <f t="shared" si="3"/>
        <v>24368476</v>
      </c>
      <c r="M48" s="12">
        <f t="shared" si="4"/>
        <v>0</v>
      </c>
      <c r="N48" s="12"/>
      <c r="O48" s="12"/>
      <c r="P48" s="12"/>
      <c r="Q48" s="12"/>
      <c r="R48" s="12"/>
      <c r="S48" s="12">
        <v>255562</v>
      </c>
      <c r="T48" s="12"/>
      <c r="U48" s="12"/>
      <c r="V48" s="12">
        <v>24112914</v>
      </c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30">
      <c r="A49" s="35" t="s">
        <v>107</v>
      </c>
      <c r="B49" s="36" t="s">
        <v>148</v>
      </c>
      <c r="C49" s="12">
        <f t="shared" si="2"/>
        <v>1783028</v>
      </c>
      <c r="D49" s="38">
        <v>530106</v>
      </c>
      <c r="E49" s="12"/>
      <c r="F49" s="12"/>
      <c r="G49" s="12"/>
      <c r="H49" s="12"/>
      <c r="I49" s="12"/>
      <c r="J49" s="12"/>
      <c r="K49" s="12"/>
      <c r="L49" s="12">
        <f t="shared" si="3"/>
        <v>1252922</v>
      </c>
      <c r="M49" s="12">
        <f t="shared" si="4"/>
        <v>0</v>
      </c>
      <c r="N49" s="12"/>
      <c r="O49" s="12"/>
      <c r="P49" s="12"/>
      <c r="Q49" s="12"/>
      <c r="R49" s="12"/>
      <c r="S49" s="12"/>
      <c r="T49" s="12"/>
      <c r="U49" s="12">
        <v>1252922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45">
      <c r="A50" s="35" t="s">
        <v>268</v>
      </c>
      <c r="B50" s="36" t="s">
        <v>148</v>
      </c>
      <c r="C50" s="12">
        <f t="shared" si="2"/>
        <v>2709624</v>
      </c>
      <c r="D50" s="12">
        <v>38316</v>
      </c>
      <c r="E50" s="12"/>
      <c r="F50" s="12"/>
      <c r="G50" s="12"/>
      <c r="H50" s="12"/>
      <c r="I50" s="12"/>
      <c r="J50" s="12"/>
      <c r="K50" s="12"/>
      <c r="L50" s="12">
        <f t="shared" si="3"/>
        <v>2671308</v>
      </c>
      <c r="M50" s="12">
        <f t="shared" si="4"/>
        <v>0</v>
      </c>
      <c r="N50" s="12"/>
      <c r="O50" s="12"/>
      <c r="P50" s="12"/>
      <c r="Q50" s="12"/>
      <c r="R50" s="12"/>
      <c r="S50" s="12"/>
      <c r="T50" s="12"/>
      <c r="U50" s="12">
        <v>2671308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30">
      <c r="A51" s="35" t="s">
        <v>99</v>
      </c>
      <c r="B51" s="36" t="s">
        <v>148</v>
      </c>
      <c r="C51" s="12">
        <f t="shared" si="2"/>
        <v>1012538</v>
      </c>
      <c r="D51" s="12">
        <v>146687</v>
      </c>
      <c r="E51" s="12"/>
      <c r="F51" s="12"/>
      <c r="G51" s="12"/>
      <c r="H51" s="12"/>
      <c r="I51" s="12"/>
      <c r="J51" s="12"/>
      <c r="K51" s="12"/>
      <c r="L51" s="12">
        <f t="shared" si="3"/>
        <v>865851</v>
      </c>
      <c r="M51" s="12">
        <f t="shared" si="4"/>
        <v>0</v>
      </c>
      <c r="N51" s="12"/>
      <c r="O51" s="12"/>
      <c r="P51" s="12"/>
      <c r="Q51" s="12"/>
      <c r="R51" s="12"/>
      <c r="S51" s="12"/>
      <c r="T51" s="12"/>
      <c r="U51" s="12">
        <f>153851+712000</f>
        <v>865851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2" customFormat="1" ht="45">
      <c r="A52" s="23" t="s">
        <v>137</v>
      </c>
      <c r="B52" s="22" t="s">
        <v>149</v>
      </c>
      <c r="C52" s="10">
        <f t="shared" si="2"/>
        <v>155672307</v>
      </c>
      <c r="D52" s="10">
        <f aca="true" t="shared" si="7" ref="D52:K52">SUM(D53:D73)</f>
        <v>0</v>
      </c>
      <c r="E52" s="10">
        <f t="shared" si="7"/>
        <v>0</v>
      </c>
      <c r="F52" s="10">
        <f t="shared" si="7"/>
        <v>161330360</v>
      </c>
      <c r="G52" s="10">
        <f t="shared" si="7"/>
        <v>0</v>
      </c>
      <c r="H52" s="10">
        <f t="shared" si="7"/>
        <v>0</v>
      </c>
      <c r="I52" s="10">
        <f t="shared" si="7"/>
        <v>0</v>
      </c>
      <c r="J52" s="10">
        <f t="shared" si="7"/>
        <v>0</v>
      </c>
      <c r="K52" s="10">
        <f t="shared" si="7"/>
        <v>0</v>
      </c>
      <c r="L52" s="10">
        <f t="shared" si="3"/>
        <v>-5658053</v>
      </c>
      <c r="M52" s="10">
        <f t="shared" si="4"/>
        <v>-2168794</v>
      </c>
      <c r="N52" s="10">
        <f aca="true" t="shared" si="8" ref="N52:AE52">SUM(N53:N73)</f>
        <v>-1</v>
      </c>
      <c r="O52" s="10">
        <f t="shared" si="8"/>
        <v>-29</v>
      </c>
      <c r="P52" s="10">
        <f t="shared" si="8"/>
        <v>0</v>
      </c>
      <c r="Q52" s="10">
        <f t="shared" si="8"/>
        <v>-2168764</v>
      </c>
      <c r="R52" s="10">
        <f t="shared" si="8"/>
        <v>-149110</v>
      </c>
      <c r="S52" s="10">
        <f t="shared" si="8"/>
        <v>-15435</v>
      </c>
      <c r="T52" s="10">
        <f t="shared" si="8"/>
        <v>-688</v>
      </c>
      <c r="U52" s="10">
        <f t="shared" si="8"/>
        <v>-36898</v>
      </c>
      <c r="V52" s="10">
        <f t="shared" si="8"/>
        <v>0</v>
      </c>
      <c r="W52" s="10">
        <f t="shared" si="8"/>
        <v>-3481845</v>
      </c>
      <c r="X52" s="10">
        <f t="shared" si="8"/>
        <v>0</v>
      </c>
      <c r="Y52" s="10">
        <f t="shared" si="8"/>
        <v>0</v>
      </c>
      <c r="Z52" s="10">
        <f>SUM(Z53:Z73)</f>
        <v>21628</v>
      </c>
      <c r="AA52" s="10">
        <f>SUM(AA53:AA73)</f>
        <v>215677</v>
      </c>
      <c r="AB52" s="10">
        <f t="shared" si="8"/>
        <v>739</v>
      </c>
      <c r="AC52" s="10">
        <f t="shared" si="8"/>
        <v>0</v>
      </c>
      <c r="AD52" s="10">
        <f t="shared" si="8"/>
        <v>-43327</v>
      </c>
      <c r="AE52" s="10">
        <f t="shared" si="8"/>
        <v>8214952</v>
      </c>
    </row>
    <row r="53" spans="1:31" ht="15">
      <c r="A53" s="35" t="s">
        <v>43</v>
      </c>
      <c r="B53" s="36" t="s">
        <v>149</v>
      </c>
      <c r="C53" s="12">
        <f t="shared" si="2"/>
        <v>37019140</v>
      </c>
      <c r="D53" s="12">
        <f>D9-D31</f>
        <v>0</v>
      </c>
      <c r="E53" s="12"/>
      <c r="F53" s="12">
        <f>F9-F31</f>
        <v>39257306</v>
      </c>
      <c r="G53" s="12"/>
      <c r="H53" s="12"/>
      <c r="I53" s="12"/>
      <c r="J53" s="12"/>
      <c r="K53" s="12"/>
      <c r="L53" s="12">
        <f t="shared" si="3"/>
        <v>-2238166</v>
      </c>
      <c r="M53" s="12">
        <f t="shared" si="4"/>
        <v>-2168794</v>
      </c>
      <c r="N53" s="12">
        <f>N9-N31</f>
        <v>-1</v>
      </c>
      <c r="O53" s="12">
        <f aca="true" t="shared" si="9" ref="O53:AE53">O9-O31</f>
        <v>-29</v>
      </c>
      <c r="P53" s="12">
        <f aca="true" t="shared" si="10" ref="P53:P73">P9-P31</f>
        <v>0</v>
      </c>
      <c r="Q53" s="12">
        <f t="shared" si="9"/>
        <v>-2168764</v>
      </c>
      <c r="R53" s="12">
        <f t="shared" si="9"/>
        <v>0</v>
      </c>
      <c r="S53" s="12">
        <f t="shared" si="9"/>
        <v>-25357</v>
      </c>
      <c r="T53" s="12">
        <f t="shared" si="9"/>
        <v>-688</v>
      </c>
      <c r="U53" s="12">
        <f t="shared" si="9"/>
        <v>0</v>
      </c>
      <c r="V53" s="12">
        <f t="shared" si="9"/>
        <v>0</v>
      </c>
      <c r="W53" s="12">
        <f t="shared" si="9"/>
        <v>0</v>
      </c>
      <c r="X53" s="12">
        <f t="shared" si="9"/>
        <v>0</v>
      </c>
      <c r="Y53" s="12">
        <f t="shared" si="9"/>
        <v>0</v>
      </c>
      <c r="Z53" s="12">
        <f aca="true" t="shared" si="11" ref="Z53:Z73">Z9-Z31</f>
        <v>0</v>
      </c>
      <c r="AA53" s="12">
        <f aca="true" t="shared" si="12" ref="AA53:AA73">AA9-AA31</f>
        <v>0</v>
      </c>
      <c r="AB53" s="12">
        <f t="shared" si="9"/>
        <v>0</v>
      </c>
      <c r="AC53" s="12">
        <f t="shared" si="9"/>
        <v>0</v>
      </c>
      <c r="AD53" s="12">
        <f t="shared" si="9"/>
        <v>-43327</v>
      </c>
      <c r="AE53" s="12">
        <f t="shared" si="9"/>
        <v>8214952</v>
      </c>
    </row>
    <row r="54" spans="1:31" ht="30">
      <c r="A54" s="35" t="s">
        <v>49</v>
      </c>
      <c r="B54" s="36" t="s">
        <v>149</v>
      </c>
      <c r="C54" s="12">
        <f t="shared" si="2"/>
        <v>1093463</v>
      </c>
      <c r="D54" s="12">
        <f aca="true" t="shared" si="13" ref="D54:D73">D10-D32</f>
        <v>0</v>
      </c>
      <c r="E54" s="12"/>
      <c r="F54" s="12">
        <f aca="true" t="shared" si="14" ref="F54:F73">F10-F32</f>
        <v>1093463</v>
      </c>
      <c r="G54" s="12"/>
      <c r="H54" s="12"/>
      <c r="I54" s="12"/>
      <c r="J54" s="12"/>
      <c r="K54" s="12"/>
      <c r="L54" s="12">
        <f t="shared" si="3"/>
        <v>0</v>
      </c>
      <c r="M54" s="12">
        <f t="shared" si="4"/>
        <v>0</v>
      </c>
      <c r="N54" s="12">
        <f aca="true" t="shared" si="15" ref="N54:AD54">N10-N32</f>
        <v>0</v>
      </c>
      <c r="O54" s="12">
        <f t="shared" si="15"/>
        <v>0</v>
      </c>
      <c r="P54" s="12">
        <f t="shared" si="10"/>
        <v>0</v>
      </c>
      <c r="Q54" s="12">
        <f t="shared" si="15"/>
        <v>0</v>
      </c>
      <c r="R54" s="12">
        <f t="shared" si="15"/>
        <v>0</v>
      </c>
      <c r="S54" s="12">
        <f t="shared" si="15"/>
        <v>0</v>
      </c>
      <c r="T54" s="12">
        <f t="shared" si="15"/>
        <v>0</v>
      </c>
      <c r="U54" s="12">
        <f t="shared" si="15"/>
        <v>0</v>
      </c>
      <c r="V54" s="12">
        <f t="shared" si="15"/>
        <v>0</v>
      </c>
      <c r="W54" s="12">
        <f t="shared" si="15"/>
        <v>0</v>
      </c>
      <c r="X54" s="12">
        <f t="shared" si="15"/>
        <v>0</v>
      </c>
      <c r="Y54" s="12">
        <f t="shared" si="15"/>
        <v>0</v>
      </c>
      <c r="Z54" s="12">
        <f t="shared" si="11"/>
        <v>0</v>
      </c>
      <c r="AA54" s="12">
        <f t="shared" si="12"/>
        <v>0</v>
      </c>
      <c r="AB54" s="12">
        <f t="shared" si="15"/>
        <v>0</v>
      </c>
      <c r="AC54" s="12">
        <f t="shared" si="15"/>
        <v>0</v>
      </c>
      <c r="AD54" s="12">
        <f t="shared" si="15"/>
        <v>0</v>
      </c>
      <c r="AE54" s="12">
        <f aca="true" t="shared" si="16" ref="AE54:AE73">AE10-AE32</f>
        <v>0</v>
      </c>
    </row>
    <row r="55" spans="1:31" ht="30">
      <c r="A55" s="35" t="s">
        <v>289</v>
      </c>
      <c r="B55" s="36" t="s">
        <v>149</v>
      </c>
      <c r="C55" s="12">
        <f t="shared" si="2"/>
        <v>385713</v>
      </c>
      <c r="D55" s="12">
        <f t="shared" si="13"/>
        <v>0</v>
      </c>
      <c r="E55" s="12"/>
      <c r="F55" s="12">
        <f t="shared" si="14"/>
        <v>385713</v>
      </c>
      <c r="G55" s="12"/>
      <c r="H55" s="12"/>
      <c r="I55" s="12"/>
      <c r="J55" s="12"/>
      <c r="K55" s="12"/>
      <c r="L55" s="12">
        <f t="shared" si="3"/>
        <v>0</v>
      </c>
      <c r="M55" s="12">
        <f t="shared" si="4"/>
        <v>0</v>
      </c>
      <c r="N55" s="12">
        <f aca="true" t="shared" si="17" ref="N55:AD55">N11-N33</f>
        <v>0</v>
      </c>
      <c r="O55" s="12">
        <f t="shared" si="17"/>
        <v>0</v>
      </c>
      <c r="P55" s="12">
        <f t="shared" si="10"/>
        <v>0</v>
      </c>
      <c r="Q55" s="12">
        <f t="shared" si="17"/>
        <v>0</v>
      </c>
      <c r="R55" s="12">
        <f t="shared" si="17"/>
        <v>0</v>
      </c>
      <c r="S55" s="12">
        <f t="shared" si="17"/>
        <v>0</v>
      </c>
      <c r="T55" s="12">
        <f t="shared" si="17"/>
        <v>0</v>
      </c>
      <c r="U55" s="12">
        <f t="shared" si="17"/>
        <v>0</v>
      </c>
      <c r="V55" s="12">
        <f t="shared" si="17"/>
        <v>0</v>
      </c>
      <c r="W55" s="12">
        <f t="shared" si="17"/>
        <v>0</v>
      </c>
      <c r="X55" s="12">
        <f t="shared" si="17"/>
        <v>0</v>
      </c>
      <c r="Y55" s="12">
        <f t="shared" si="17"/>
        <v>0</v>
      </c>
      <c r="Z55" s="12">
        <f t="shared" si="11"/>
        <v>0</v>
      </c>
      <c r="AA55" s="12">
        <f t="shared" si="12"/>
        <v>0</v>
      </c>
      <c r="AB55" s="12">
        <f t="shared" si="17"/>
        <v>0</v>
      </c>
      <c r="AC55" s="12">
        <f t="shared" si="17"/>
        <v>0</v>
      </c>
      <c r="AD55" s="12">
        <f t="shared" si="17"/>
        <v>0</v>
      </c>
      <c r="AE55" s="12">
        <f t="shared" si="16"/>
        <v>0</v>
      </c>
    </row>
    <row r="56" spans="1:31" ht="30">
      <c r="A56" s="35" t="s">
        <v>284</v>
      </c>
      <c r="B56" s="36" t="s">
        <v>149</v>
      </c>
      <c r="C56" s="12">
        <f t="shared" si="2"/>
        <v>2070131</v>
      </c>
      <c r="D56" s="12">
        <f t="shared" si="13"/>
        <v>0</v>
      </c>
      <c r="E56" s="12"/>
      <c r="F56" s="12">
        <f t="shared" si="14"/>
        <v>2070131</v>
      </c>
      <c r="G56" s="12"/>
      <c r="H56" s="12"/>
      <c r="I56" s="12"/>
      <c r="J56" s="12"/>
      <c r="K56" s="12"/>
      <c r="L56" s="12">
        <f t="shared" si="3"/>
        <v>0</v>
      </c>
      <c r="M56" s="12">
        <f t="shared" si="4"/>
        <v>0</v>
      </c>
      <c r="N56" s="12">
        <f aca="true" t="shared" si="18" ref="N56:AD56">N12-N34</f>
        <v>0</v>
      </c>
      <c r="O56" s="12">
        <f t="shared" si="18"/>
        <v>0</v>
      </c>
      <c r="P56" s="12">
        <f t="shared" si="10"/>
        <v>0</v>
      </c>
      <c r="Q56" s="12">
        <f t="shared" si="18"/>
        <v>0</v>
      </c>
      <c r="R56" s="12">
        <f t="shared" si="18"/>
        <v>0</v>
      </c>
      <c r="S56" s="12">
        <f t="shared" si="18"/>
        <v>0</v>
      </c>
      <c r="T56" s="12">
        <f t="shared" si="18"/>
        <v>0</v>
      </c>
      <c r="U56" s="12">
        <f t="shared" si="18"/>
        <v>0</v>
      </c>
      <c r="V56" s="12">
        <f t="shared" si="18"/>
        <v>0</v>
      </c>
      <c r="W56" s="12">
        <f t="shared" si="18"/>
        <v>0</v>
      </c>
      <c r="X56" s="12">
        <f t="shared" si="18"/>
        <v>0</v>
      </c>
      <c r="Y56" s="12">
        <f t="shared" si="18"/>
        <v>0</v>
      </c>
      <c r="Z56" s="12">
        <f t="shared" si="11"/>
        <v>0</v>
      </c>
      <c r="AA56" s="12">
        <f t="shared" si="12"/>
        <v>0</v>
      </c>
      <c r="AB56" s="12">
        <f t="shared" si="18"/>
        <v>0</v>
      </c>
      <c r="AC56" s="12">
        <f t="shared" si="18"/>
        <v>0</v>
      </c>
      <c r="AD56" s="12">
        <f t="shared" si="18"/>
        <v>0</v>
      </c>
      <c r="AE56" s="12">
        <f t="shared" si="16"/>
        <v>0</v>
      </c>
    </row>
    <row r="57" spans="1:31" ht="30">
      <c r="A57" s="35" t="s">
        <v>285</v>
      </c>
      <c r="B57" s="36" t="s">
        <v>149</v>
      </c>
      <c r="C57" s="12">
        <f t="shared" si="2"/>
        <v>3272957</v>
      </c>
      <c r="D57" s="12">
        <f t="shared" si="13"/>
        <v>0</v>
      </c>
      <c r="E57" s="12"/>
      <c r="F57" s="12">
        <f t="shared" si="14"/>
        <v>3272957</v>
      </c>
      <c r="G57" s="12"/>
      <c r="H57" s="12"/>
      <c r="I57" s="12"/>
      <c r="J57" s="12"/>
      <c r="K57" s="12"/>
      <c r="L57" s="12">
        <f t="shared" si="3"/>
        <v>0</v>
      </c>
      <c r="M57" s="12">
        <f t="shared" si="4"/>
        <v>0</v>
      </c>
      <c r="N57" s="12">
        <f aca="true" t="shared" si="19" ref="N57:AD57">N13-N35</f>
        <v>0</v>
      </c>
      <c r="O57" s="12">
        <f t="shared" si="19"/>
        <v>0</v>
      </c>
      <c r="P57" s="12">
        <f t="shared" si="10"/>
        <v>0</v>
      </c>
      <c r="Q57" s="12">
        <f t="shared" si="19"/>
        <v>0</v>
      </c>
      <c r="R57" s="12">
        <f t="shared" si="19"/>
        <v>0</v>
      </c>
      <c r="S57" s="12">
        <f t="shared" si="19"/>
        <v>0</v>
      </c>
      <c r="T57" s="12">
        <f t="shared" si="19"/>
        <v>0</v>
      </c>
      <c r="U57" s="12">
        <f t="shared" si="19"/>
        <v>0</v>
      </c>
      <c r="V57" s="12">
        <f t="shared" si="19"/>
        <v>0</v>
      </c>
      <c r="W57" s="12">
        <f t="shared" si="19"/>
        <v>0</v>
      </c>
      <c r="X57" s="12">
        <f t="shared" si="19"/>
        <v>0</v>
      </c>
      <c r="Y57" s="12">
        <f t="shared" si="19"/>
        <v>0</v>
      </c>
      <c r="Z57" s="12">
        <f t="shared" si="11"/>
        <v>0</v>
      </c>
      <c r="AA57" s="12">
        <f t="shared" si="12"/>
        <v>0</v>
      </c>
      <c r="AB57" s="12">
        <f t="shared" si="19"/>
        <v>0</v>
      </c>
      <c r="AC57" s="12">
        <f t="shared" si="19"/>
        <v>0</v>
      </c>
      <c r="AD57" s="12">
        <f t="shared" si="19"/>
        <v>0</v>
      </c>
      <c r="AE57" s="12">
        <f t="shared" si="16"/>
        <v>0</v>
      </c>
    </row>
    <row r="58" spans="1:31" ht="30">
      <c r="A58" s="35" t="s">
        <v>286</v>
      </c>
      <c r="B58" s="36" t="s">
        <v>149</v>
      </c>
      <c r="C58" s="12">
        <f t="shared" si="2"/>
        <v>110</v>
      </c>
      <c r="D58" s="12">
        <f t="shared" si="13"/>
        <v>0</v>
      </c>
      <c r="E58" s="12"/>
      <c r="F58" s="12">
        <f t="shared" si="14"/>
        <v>0</v>
      </c>
      <c r="G58" s="12"/>
      <c r="H58" s="12"/>
      <c r="I58" s="12"/>
      <c r="J58" s="12"/>
      <c r="K58" s="12"/>
      <c r="L58" s="12">
        <f t="shared" si="3"/>
        <v>110</v>
      </c>
      <c r="M58" s="12">
        <f t="shared" si="4"/>
        <v>0</v>
      </c>
      <c r="N58" s="12">
        <f aca="true" t="shared" si="20" ref="N58:AD58">N14-N36</f>
        <v>0</v>
      </c>
      <c r="O58" s="12">
        <f t="shared" si="20"/>
        <v>0</v>
      </c>
      <c r="P58" s="12">
        <f t="shared" si="10"/>
        <v>0</v>
      </c>
      <c r="Q58" s="12">
        <f t="shared" si="20"/>
        <v>0</v>
      </c>
      <c r="R58" s="12">
        <f t="shared" si="20"/>
        <v>110</v>
      </c>
      <c r="S58" s="12">
        <f t="shared" si="20"/>
        <v>0</v>
      </c>
      <c r="T58" s="12">
        <f t="shared" si="20"/>
        <v>0</v>
      </c>
      <c r="U58" s="12">
        <f t="shared" si="20"/>
        <v>0</v>
      </c>
      <c r="V58" s="12">
        <f t="shared" si="20"/>
        <v>0</v>
      </c>
      <c r="W58" s="12">
        <f t="shared" si="20"/>
        <v>0</v>
      </c>
      <c r="X58" s="12">
        <f t="shared" si="20"/>
        <v>0</v>
      </c>
      <c r="Y58" s="12">
        <f t="shared" si="20"/>
        <v>0</v>
      </c>
      <c r="Z58" s="12">
        <f t="shared" si="11"/>
        <v>0</v>
      </c>
      <c r="AA58" s="12">
        <f t="shared" si="12"/>
        <v>0</v>
      </c>
      <c r="AB58" s="12">
        <f t="shared" si="20"/>
        <v>0</v>
      </c>
      <c r="AC58" s="12">
        <f t="shared" si="20"/>
        <v>0</v>
      </c>
      <c r="AD58" s="12">
        <f t="shared" si="20"/>
        <v>0</v>
      </c>
      <c r="AE58" s="12">
        <f t="shared" si="16"/>
        <v>0</v>
      </c>
    </row>
    <row r="59" spans="1:31" ht="45">
      <c r="A59" s="35" t="s">
        <v>270</v>
      </c>
      <c r="B59" s="36" t="s">
        <v>149</v>
      </c>
      <c r="C59" s="12">
        <f t="shared" si="2"/>
        <v>2878830</v>
      </c>
      <c r="D59" s="12">
        <f t="shared" si="13"/>
        <v>0</v>
      </c>
      <c r="E59" s="12"/>
      <c r="F59" s="12">
        <f t="shared" si="14"/>
        <v>2878830</v>
      </c>
      <c r="G59" s="12"/>
      <c r="H59" s="12"/>
      <c r="I59" s="12"/>
      <c r="J59" s="12"/>
      <c r="K59" s="12"/>
      <c r="L59" s="12">
        <f t="shared" si="3"/>
        <v>0</v>
      </c>
      <c r="M59" s="12">
        <f t="shared" si="4"/>
        <v>0</v>
      </c>
      <c r="N59" s="12">
        <f aca="true" t="shared" si="21" ref="N59:AD59">N15-N37</f>
        <v>0</v>
      </c>
      <c r="O59" s="12">
        <f t="shared" si="21"/>
        <v>0</v>
      </c>
      <c r="P59" s="12">
        <f t="shared" si="10"/>
        <v>0</v>
      </c>
      <c r="Q59" s="12">
        <f t="shared" si="21"/>
        <v>0</v>
      </c>
      <c r="R59" s="12">
        <f t="shared" si="21"/>
        <v>0</v>
      </c>
      <c r="S59" s="12">
        <f t="shared" si="21"/>
        <v>0</v>
      </c>
      <c r="T59" s="12">
        <f t="shared" si="21"/>
        <v>0</v>
      </c>
      <c r="U59" s="12">
        <f t="shared" si="21"/>
        <v>0</v>
      </c>
      <c r="V59" s="12">
        <f t="shared" si="21"/>
        <v>0</v>
      </c>
      <c r="W59" s="12">
        <f t="shared" si="21"/>
        <v>0</v>
      </c>
      <c r="X59" s="12">
        <f t="shared" si="21"/>
        <v>0</v>
      </c>
      <c r="Y59" s="12">
        <f t="shared" si="21"/>
        <v>0</v>
      </c>
      <c r="Z59" s="12">
        <f t="shared" si="11"/>
        <v>0</v>
      </c>
      <c r="AA59" s="12">
        <f t="shared" si="12"/>
        <v>0</v>
      </c>
      <c r="AB59" s="12">
        <f t="shared" si="21"/>
        <v>0</v>
      </c>
      <c r="AC59" s="12">
        <f t="shared" si="21"/>
        <v>0</v>
      </c>
      <c r="AD59" s="12">
        <f t="shared" si="21"/>
        <v>0</v>
      </c>
      <c r="AE59" s="12">
        <f t="shared" si="16"/>
        <v>0</v>
      </c>
    </row>
    <row r="60" spans="1:31" ht="15">
      <c r="A60" s="35" t="s">
        <v>6</v>
      </c>
      <c r="B60" s="36" t="s">
        <v>149</v>
      </c>
      <c r="C60" s="12">
        <f t="shared" si="2"/>
        <v>-2702421</v>
      </c>
      <c r="D60" s="12">
        <f t="shared" si="13"/>
        <v>0</v>
      </c>
      <c r="E60" s="12"/>
      <c r="F60" s="12">
        <f t="shared" si="14"/>
        <v>0</v>
      </c>
      <c r="G60" s="12"/>
      <c r="H60" s="12"/>
      <c r="I60" s="12"/>
      <c r="J60" s="12"/>
      <c r="K60" s="12"/>
      <c r="L60" s="12">
        <f t="shared" si="3"/>
        <v>-2702421</v>
      </c>
      <c r="M60" s="12">
        <f t="shared" si="4"/>
        <v>0</v>
      </c>
      <c r="N60" s="12">
        <f aca="true" t="shared" si="22" ref="N60:AD60">N16-N38</f>
        <v>0</v>
      </c>
      <c r="O60" s="12">
        <f t="shared" si="22"/>
        <v>0</v>
      </c>
      <c r="P60" s="12">
        <f t="shared" si="10"/>
        <v>0</v>
      </c>
      <c r="Q60" s="12">
        <f t="shared" si="22"/>
        <v>0</v>
      </c>
      <c r="R60" s="12">
        <f t="shared" si="22"/>
        <v>0</v>
      </c>
      <c r="S60" s="12">
        <f t="shared" si="22"/>
        <v>42770</v>
      </c>
      <c r="T60" s="12">
        <f t="shared" si="22"/>
        <v>0</v>
      </c>
      <c r="U60" s="12">
        <f t="shared" si="22"/>
        <v>0</v>
      </c>
      <c r="V60" s="12">
        <f t="shared" si="22"/>
        <v>0</v>
      </c>
      <c r="W60" s="12">
        <f t="shared" si="22"/>
        <v>-2982496</v>
      </c>
      <c r="X60" s="12">
        <f t="shared" si="22"/>
        <v>0</v>
      </c>
      <c r="Y60" s="12">
        <f t="shared" si="22"/>
        <v>0</v>
      </c>
      <c r="Z60" s="12">
        <f t="shared" si="11"/>
        <v>21628</v>
      </c>
      <c r="AA60" s="12">
        <f t="shared" si="12"/>
        <v>215677</v>
      </c>
      <c r="AB60" s="12">
        <f t="shared" si="22"/>
        <v>0</v>
      </c>
      <c r="AC60" s="12">
        <f t="shared" si="22"/>
        <v>0</v>
      </c>
      <c r="AD60" s="12">
        <f t="shared" si="22"/>
        <v>0</v>
      </c>
      <c r="AE60" s="12">
        <f t="shared" si="16"/>
        <v>0</v>
      </c>
    </row>
    <row r="61" spans="1:31" ht="45">
      <c r="A61" s="35" t="s">
        <v>7</v>
      </c>
      <c r="B61" s="36" t="s">
        <v>149</v>
      </c>
      <c r="C61" s="12">
        <f t="shared" si="2"/>
        <v>-607003</v>
      </c>
      <c r="D61" s="12">
        <f t="shared" si="13"/>
        <v>0</v>
      </c>
      <c r="E61" s="12"/>
      <c r="F61" s="12">
        <f t="shared" si="14"/>
        <v>0</v>
      </c>
      <c r="G61" s="12"/>
      <c r="H61" s="12"/>
      <c r="I61" s="12"/>
      <c r="J61" s="12"/>
      <c r="K61" s="12"/>
      <c r="L61" s="12">
        <f t="shared" si="3"/>
        <v>-607003</v>
      </c>
      <c r="M61" s="12">
        <f t="shared" si="4"/>
        <v>0</v>
      </c>
      <c r="N61" s="12">
        <f aca="true" t="shared" si="23" ref="N61:AD61">N17-N39</f>
        <v>0</v>
      </c>
      <c r="O61" s="12">
        <f t="shared" si="23"/>
        <v>0</v>
      </c>
      <c r="P61" s="12">
        <f t="shared" si="10"/>
        <v>0</v>
      </c>
      <c r="Q61" s="12">
        <f t="shared" si="23"/>
        <v>0</v>
      </c>
      <c r="R61" s="12">
        <f t="shared" si="23"/>
        <v>-149220</v>
      </c>
      <c r="S61" s="12">
        <f t="shared" si="23"/>
        <v>41566</v>
      </c>
      <c r="T61" s="12">
        <f t="shared" si="23"/>
        <v>0</v>
      </c>
      <c r="U61" s="12">
        <f t="shared" si="23"/>
        <v>0</v>
      </c>
      <c r="V61" s="12">
        <f t="shared" si="23"/>
        <v>0</v>
      </c>
      <c r="W61" s="12">
        <f t="shared" si="23"/>
        <v>-499349</v>
      </c>
      <c r="X61" s="12">
        <f t="shared" si="23"/>
        <v>0</v>
      </c>
      <c r="Y61" s="12">
        <f t="shared" si="23"/>
        <v>0</v>
      </c>
      <c r="Z61" s="12">
        <f t="shared" si="11"/>
        <v>0</v>
      </c>
      <c r="AA61" s="12">
        <f t="shared" si="12"/>
        <v>0</v>
      </c>
      <c r="AB61" s="12">
        <f t="shared" si="23"/>
        <v>0</v>
      </c>
      <c r="AC61" s="12">
        <f t="shared" si="23"/>
        <v>0</v>
      </c>
      <c r="AD61" s="12">
        <f t="shared" si="23"/>
        <v>0</v>
      </c>
      <c r="AE61" s="12">
        <f t="shared" si="16"/>
        <v>0</v>
      </c>
    </row>
    <row r="62" spans="1:31" ht="15">
      <c r="A62" s="35" t="s">
        <v>48</v>
      </c>
      <c r="B62" s="36" t="s">
        <v>149</v>
      </c>
      <c r="C62" s="12">
        <f t="shared" si="2"/>
        <v>2019060</v>
      </c>
      <c r="D62" s="12">
        <f t="shared" si="13"/>
        <v>0</v>
      </c>
      <c r="E62" s="12"/>
      <c r="F62" s="12">
        <f t="shared" si="14"/>
        <v>2018800</v>
      </c>
      <c r="G62" s="12"/>
      <c r="H62" s="12"/>
      <c r="I62" s="12"/>
      <c r="J62" s="12"/>
      <c r="K62" s="12"/>
      <c r="L62" s="12">
        <f t="shared" si="3"/>
        <v>260</v>
      </c>
      <c r="M62" s="12">
        <f t="shared" si="4"/>
        <v>0</v>
      </c>
      <c r="N62" s="12">
        <f aca="true" t="shared" si="24" ref="N62:AD62">N18-N40</f>
        <v>0</v>
      </c>
      <c r="O62" s="12">
        <f t="shared" si="24"/>
        <v>0</v>
      </c>
      <c r="P62" s="12">
        <f t="shared" si="10"/>
        <v>0</v>
      </c>
      <c r="Q62" s="12">
        <f t="shared" si="24"/>
        <v>0</v>
      </c>
      <c r="R62" s="12">
        <f t="shared" si="24"/>
        <v>0</v>
      </c>
      <c r="S62" s="12">
        <f t="shared" si="24"/>
        <v>-479</v>
      </c>
      <c r="T62" s="12">
        <f t="shared" si="24"/>
        <v>0</v>
      </c>
      <c r="U62" s="12">
        <f t="shared" si="24"/>
        <v>0</v>
      </c>
      <c r="V62" s="12">
        <f t="shared" si="24"/>
        <v>0</v>
      </c>
      <c r="W62" s="12">
        <f t="shared" si="24"/>
        <v>0</v>
      </c>
      <c r="X62" s="12">
        <f t="shared" si="24"/>
        <v>0</v>
      </c>
      <c r="Y62" s="12">
        <f t="shared" si="24"/>
        <v>0</v>
      </c>
      <c r="Z62" s="12">
        <f t="shared" si="11"/>
        <v>0</v>
      </c>
      <c r="AA62" s="12">
        <f t="shared" si="12"/>
        <v>0</v>
      </c>
      <c r="AB62" s="12">
        <f t="shared" si="24"/>
        <v>739</v>
      </c>
      <c r="AC62" s="12">
        <f t="shared" si="24"/>
        <v>0</v>
      </c>
      <c r="AD62" s="12">
        <f t="shared" si="24"/>
        <v>0</v>
      </c>
      <c r="AE62" s="12">
        <f t="shared" si="16"/>
        <v>0</v>
      </c>
    </row>
    <row r="63" spans="1:31" ht="15">
      <c r="A63" s="35" t="s">
        <v>46</v>
      </c>
      <c r="B63" s="36" t="s">
        <v>149</v>
      </c>
      <c r="C63" s="12">
        <f t="shared" si="2"/>
        <v>1600</v>
      </c>
      <c r="D63" s="12">
        <f t="shared" si="13"/>
        <v>0</v>
      </c>
      <c r="E63" s="12"/>
      <c r="F63" s="12">
        <f t="shared" si="14"/>
        <v>0</v>
      </c>
      <c r="G63" s="12"/>
      <c r="H63" s="12"/>
      <c r="I63" s="12"/>
      <c r="J63" s="12"/>
      <c r="K63" s="12"/>
      <c r="L63" s="12">
        <f t="shared" si="3"/>
        <v>1600</v>
      </c>
      <c r="M63" s="12">
        <f t="shared" si="4"/>
        <v>0</v>
      </c>
      <c r="N63" s="12">
        <f aca="true" t="shared" si="25" ref="N63:AD63">N19-N41</f>
        <v>0</v>
      </c>
      <c r="O63" s="12">
        <f t="shared" si="25"/>
        <v>0</v>
      </c>
      <c r="P63" s="12">
        <f t="shared" si="10"/>
        <v>0</v>
      </c>
      <c r="Q63" s="12">
        <f t="shared" si="25"/>
        <v>0</v>
      </c>
      <c r="R63" s="12">
        <f t="shared" si="25"/>
        <v>0</v>
      </c>
      <c r="S63" s="12">
        <f t="shared" si="25"/>
        <v>1600</v>
      </c>
      <c r="T63" s="12">
        <f t="shared" si="25"/>
        <v>0</v>
      </c>
      <c r="U63" s="12">
        <f t="shared" si="25"/>
        <v>0</v>
      </c>
      <c r="V63" s="12">
        <f t="shared" si="25"/>
        <v>0</v>
      </c>
      <c r="W63" s="12">
        <f t="shared" si="25"/>
        <v>0</v>
      </c>
      <c r="X63" s="12">
        <f t="shared" si="25"/>
        <v>0</v>
      </c>
      <c r="Y63" s="12">
        <f t="shared" si="25"/>
        <v>0</v>
      </c>
      <c r="Z63" s="12">
        <f t="shared" si="11"/>
        <v>0</v>
      </c>
      <c r="AA63" s="12">
        <f t="shared" si="12"/>
        <v>0</v>
      </c>
      <c r="AB63" s="12">
        <f t="shared" si="25"/>
        <v>0</v>
      </c>
      <c r="AC63" s="12">
        <f t="shared" si="25"/>
        <v>0</v>
      </c>
      <c r="AD63" s="12">
        <f t="shared" si="25"/>
        <v>0</v>
      </c>
      <c r="AE63" s="12">
        <f t="shared" si="16"/>
        <v>0</v>
      </c>
    </row>
    <row r="64" spans="1:31" ht="30">
      <c r="A64" s="35" t="s">
        <v>287</v>
      </c>
      <c r="B64" s="36" t="s">
        <v>149</v>
      </c>
      <c r="C64" s="12">
        <f t="shared" si="2"/>
        <v>-16790</v>
      </c>
      <c r="D64" s="12">
        <f t="shared" si="13"/>
        <v>0</v>
      </c>
      <c r="E64" s="12"/>
      <c r="F64" s="12">
        <f t="shared" si="14"/>
        <v>0</v>
      </c>
      <c r="G64" s="12"/>
      <c r="H64" s="12"/>
      <c r="I64" s="12"/>
      <c r="J64" s="12"/>
      <c r="K64" s="12"/>
      <c r="L64" s="12">
        <f t="shared" si="3"/>
        <v>-16790</v>
      </c>
      <c r="M64" s="12">
        <f t="shared" si="4"/>
        <v>0</v>
      </c>
      <c r="N64" s="12">
        <f aca="true" t="shared" si="26" ref="N64:AD64">N20-N42</f>
        <v>0</v>
      </c>
      <c r="O64" s="12">
        <f t="shared" si="26"/>
        <v>0</v>
      </c>
      <c r="P64" s="12">
        <f t="shared" si="10"/>
        <v>0</v>
      </c>
      <c r="Q64" s="12">
        <f t="shared" si="26"/>
        <v>0</v>
      </c>
      <c r="R64" s="12">
        <f t="shared" si="26"/>
        <v>0</v>
      </c>
      <c r="S64" s="12">
        <f t="shared" si="26"/>
        <v>-16790</v>
      </c>
      <c r="T64" s="12">
        <f t="shared" si="26"/>
        <v>0</v>
      </c>
      <c r="U64" s="12">
        <f t="shared" si="26"/>
        <v>0</v>
      </c>
      <c r="V64" s="12">
        <f t="shared" si="26"/>
        <v>0</v>
      </c>
      <c r="W64" s="12">
        <f t="shared" si="26"/>
        <v>0</v>
      </c>
      <c r="X64" s="12">
        <f t="shared" si="26"/>
        <v>0</v>
      </c>
      <c r="Y64" s="12">
        <f t="shared" si="26"/>
        <v>0</v>
      </c>
      <c r="Z64" s="12">
        <f t="shared" si="11"/>
        <v>0</v>
      </c>
      <c r="AA64" s="12">
        <f t="shared" si="12"/>
        <v>0</v>
      </c>
      <c r="AB64" s="12">
        <f t="shared" si="26"/>
        <v>0</v>
      </c>
      <c r="AC64" s="12">
        <f t="shared" si="26"/>
        <v>0</v>
      </c>
      <c r="AD64" s="12">
        <f t="shared" si="26"/>
        <v>0</v>
      </c>
      <c r="AE64" s="12">
        <f t="shared" si="16"/>
        <v>0</v>
      </c>
    </row>
    <row r="65" spans="1:31" ht="15">
      <c r="A65" s="35" t="s">
        <v>47</v>
      </c>
      <c r="B65" s="36" t="s">
        <v>149</v>
      </c>
      <c r="C65" s="12">
        <f t="shared" si="2"/>
        <v>0</v>
      </c>
      <c r="D65" s="12">
        <f t="shared" si="13"/>
        <v>0</v>
      </c>
      <c r="E65" s="12"/>
      <c r="F65" s="12">
        <f t="shared" si="14"/>
        <v>0</v>
      </c>
      <c r="G65" s="12"/>
      <c r="H65" s="12"/>
      <c r="I65" s="12"/>
      <c r="J65" s="12"/>
      <c r="K65" s="12"/>
      <c r="L65" s="12">
        <f t="shared" si="3"/>
        <v>0</v>
      </c>
      <c r="M65" s="12">
        <f t="shared" si="4"/>
        <v>0</v>
      </c>
      <c r="N65" s="12">
        <f aca="true" t="shared" si="27" ref="N65:AD65">N21-N43</f>
        <v>0</v>
      </c>
      <c r="O65" s="12">
        <f t="shared" si="27"/>
        <v>0</v>
      </c>
      <c r="P65" s="12">
        <f t="shared" si="10"/>
        <v>0</v>
      </c>
      <c r="Q65" s="12">
        <f t="shared" si="27"/>
        <v>0</v>
      </c>
      <c r="R65" s="12">
        <f t="shared" si="27"/>
        <v>0</v>
      </c>
      <c r="S65" s="12">
        <f t="shared" si="27"/>
        <v>0</v>
      </c>
      <c r="T65" s="12">
        <f t="shared" si="27"/>
        <v>0</v>
      </c>
      <c r="U65" s="12">
        <f t="shared" si="27"/>
        <v>0</v>
      </c>
      <c r="V65" s="12">
        <f t="shared" si="27"/>
        <v>0</v>
      </c>
      <c r="W65" s="12">
        <f t="shared" si="27"/>
        <v>0</v>
      </c>
      <c r="X65" s="12">
        <f t="shared" si="27"/>
        <v>0</v>
      </c>
      <c r="Y65" s="12">
        <f t="shared" si="27"/>
        <v>0</v>
      </c>
      <c r="Z65" s="12">
        <f t="shared" si="11"/>
        <v>0</v>
      </c>
      <c r="AA65" s="12">
        <f t="shared" si="12"/>
        <v>0</v>
      </c>
      <c r="AB65" s="12">
        <f t="shared" si="27"/>
        <v>0</v>
      </c>
      <c r="AC65" s="12">
        <f t="shared" si="27"/>
        <v>0</v>
      </c>
      <c r="AD65" s="12">
        <f t="shared" si="27"/>
        <v>0</v>
      </c>
      <c r="AE65" s="12">
        <f t="shared" si="16"/>
        <v>0</v>
      </c>
    </row>
    <row r="66" spans="1:31" ht="15">
      <c r="A66" s="35" t="s">
        <v>45</v>
      </c>
      <c r="B66" s="36" t="s">
        <v>149</v>
      </c>
      <c r="C66" s="12">
        <f t="shared" si="2"/>
        <v>0</v>
      </c>
      <c r="D66" s="12">
        <f t="shared" si="13"/>
        <v>0</v>
      </c>
      <c r="E66" s="12"/>
      <c r="F66" s="12">
        <f t="shared" si="14"/>
        <v>0</v>
      </c>
      <c r="G66" s="12"/>
      <c r="H66" s="12"/>
      <c r="I66" s="12"/>
      <c r="J66" s="12"/>
      <c r="K66" s="12"/>
      <c r="L66" s="12">
        <f t="shared" si="3"/>
        <v>0</v>
      </c>
      <c r="M66" s="12">
        <f t="shared" si="4"/>
        <v>0</v>
      </c>
      <c r="N66" s="12">
        <f aca="true" t="shared" si="28" ref="N66:AD66">N22-N44</f>
        <v>0</v>
      </c>
      <c r="O66" s="12">
        <f t="shared" si="28"/>
        <v>0</v>
      </c>
      <c r="P66" s="12">
        <f t="shared" si="10"/>
        <v>0</v>
      </c>
      <c r="Q66" s="12">
        <f t="shared" si="28"/>
        <v>0</v>
      </c>
      <c r="R66" s="12">
        <f t="shared" si="28"/>
        <v>0</v>
      </c>
      <c r="S66" s="12">
        <f t="shared" si="28"/>
        <v>0</v>
      </c>
      <c r="T66" s="12">
        <f t="shared" si="28"/>
        <v>0</v>
      </c>
      <c r="U66" s="12">
        <f t="shared" si="28"/>
        <v>0</v>
      </c>
      <c r="V66" s="12">
        <f t="shared" si="28"/>
        <v>0</v>
      </c>
      <c r="W66" s="12">
        <f t="shared" si="28"/>
        <v>0</v>
      </c>
      <c r="X66" s="12">
        <f t="shared" si="28"/>
        <v>0</v>
      </c>
      <c r="Y66" s="12">
        <f t="shared" si="28"/>
        <v>0</v>
      </c>
      <c r="Z66" s="12">
        <f t="shared" si="11"/>
        <v>0</v>
      </c>
      <c r="AA66" s="12">
        <f t="shared" si="12"/>
        <v>0</v>
      </c>
      <c r="AB66" s="12">
        <f t="shared" si="28"/>
        <v>0</v>
      </c>
      <c r="AC66" s="12">
        <f t="shared" si="28"/>
        <v>0</v>
      </c>
      <c r="AD66" s="12">
        <f t="shared" si="28"/>
        <v>0</v>
      </c>
      <c r="AE66" s="12">
        <f t="shared" si="16"/>
        <v>0</v>
      </c>
    </row>
    <row r="67" spans="1:31" ht="30">
      <c r="A67" s="35" t="s">
        <v>50</v>
      </c>
      <c r="B67" s="36" t="s">
        <v>149</v>
      </c>
      <c r="C67" s="12">
        <f t="shared" si="2"/>
        <v>0</v>
      </c>
      <c r="D67" s="12">
        <f t="shared" si="13"/>
        <v>0</v>
      </c>
      <c r="E67" s="12"/>
      <c r="F67" s="12">
        <f t="shared" si="14"/>
        <v>0</v>
      </c>
      <c r="G67" s="12"/>
      <c r="H67" s="12"/>
      <c r="I67" s="12"/>
      <c r="J67" s="12"/>
      <c r="K67" s="12"/>
      <c r="L67" s="12">
        <f t="shared" si="3"/>
        <v>0</v>
      </c>
      <c r="M67" s="12">
        <f t="shared" si="4"/>
        <v>0</v>
      </c>
      <c r="N67" s="12">
        <f aca="true" t="shared" si="29" ref="N67:AD67">N23-N45</f>
        <v>0</v>
      </c>
      <c r="O67" s="12">
        <f t="shared" si="29"/>
        <v>0</v>
      </c>
      <c r="P67" s="12">
        <f t="shared" si="10"/>
        <v>0</v>
      </c>
      <c r="Q67" s="12">
        <f t="shared" si="29"/>
        <v>0</v>
      </c>
      <c r="R67" s="12">
        <f t="shared" si="29"/>
        <v>0</v>
      </c>
      <c r="S67" s="12">
        <f t="shared" si="29"/>
        <v>0</v>
      </c>
      <c r="T67" s="12">
        <f t="shared" si="29"/>
        <v>0</v>
      </c>
      <c r="U67" s="12">
        <f t="shared" si="29"/>
        <v>0</v>
      </c>
      <c r="V67" s="12">
        <f t="shared" si="29"/>
        <v>0</v>
      </c>
      <c r="W67" s="12">
        <f t="shared" si="29"/>
        <v>0</v>
      </c>
      <c r="X67" s="12">
        <f t="shared" si="29"/>
        <v>0</v>
      </c>
      <c r="Y67" s="12">
        <f t="shared" si="29"/>
        <v>0</v>
      </c>
      <c r="Z67" s="12">
        <f t="shared" si="11"/>
        <v>0</v>
      </c>
      <c r="AA67" s="12">
        <f t="shared" si="12"/>
        <v>0</v>
      </c>
      <c r="AB67" s="12">
        <f t="shared" si="29"/>
        <v>0</v>
      </c>
      <c r="AC67" s="12">
        <f t="shared" si="29"/>
        <v>0</v>
      </c>
      <c r="AD67" s="12">
        <f t="shared" si="29"/>
        <v>0</v>
      </c>
      <c r="AE67" s="12">
        <f t="shared" si="16"/>
        <v>0</v>
      </c>
    </row>
    <row r="68" spans="1:31" ht="15">
      <c r="A68" s="35" t="s">
        <v>87</v>
      </c>
      <c r="B68" s="36" t="s">
        <v>149</v>
      </c>
      <c r="C68" s="12">
        <f t="shared" si="2"/>
        <v>0</v>
      </c>
      <c r="D68" s="12">
        <f t="shared" si="13"/>
        <v>0</v>
      </c>
      <c r="E68" s="12"/>
      <c r="F68" s="12">
        <f t="shared" si="14"/>
        <v>0</v>
      </c>
      <c r="G68" s="12"/>
      <c r="H68" s="12"/>
      <c r="I68" s="12"/>
      <c r="J68" s="12"/>
      <c r="K68" s="12"/>
      <c r="L68" s="12">
        <f t="shared" si="3"/>
        <v>0</v>
      </c>
      <c r="M68" s="12">
        <f t="shared" si="4"/>
        <v>0</v>
      </c>
      <c r="N68" s="12">
        <f aca="true" t="shared" si="30" ref="N68:AD68">N24-N46</f>
        <v>0</v>
      </c>
      <c r="O68" s="12">
        <f t="shared" si="30"/>
        <v>0</v>
      </c>
      <c r="P68" s="12">
        <f t="shared" si="10"/>
        <v>0</v>
      </c>
      <c r="Q68" s="12">
        <f t="shared" si="30"/>
        <v>0</v>
      </c>
      <c r="R68" s="12">
        <f t="shared" si="30"/>
        <v>0</v>
      </c>
      <c r="S68" s="12">
        <f t="shared" si="30"/>
        <v>0</v>
      </c>
      <c r="T68" s="12">
        <f t="shared" si="30"/>
        <v>0</v>
      </c>
      <c r="U68" s="12">
        <f t="shared" si="30"/>
        <v>0</v>
      </c>
      <c r="V68" s="12">
        <f t="shared" si="30"/>
        <v>0</v>
      </c>
      <c r="W68" s="12">
        <f t="shared" si="30"/>
        <v>0</v>
      </c>
      <c r="X68" s="12">
        <f t="shared" si="30"/>
        <v>0</v>
      </c>
      <c r="Y68" s="12">
        <f t="shared" si="30"/>
        <v>0</v>
      </c>
      <c r="Z68" s="12">
        <f t="shared" si="11"/>
        <v>0</v>
      </c>
      <c r="AA68" s="12">
        <f t="shared" si="12"/>
        <v>0</v>
      </c>
      <c r="AB68" s="12">
        <f t="shared" si="30"/>
        <v>0</v>
      </c>
      <c r="AC68" s="12">
        <f t="shared" si="30"/>
        <v>0</v>
      </c>
      <c r="AD68" s="12">
        <f t="shared" si="30"/>
        <v>0</v>
      </c>
      <c r="AE68" s="12">
        <f t="shared" si="16"/>
        <v>0</v>
      </c>
    </row>
    <row r="69" spans="1:31" ht="15">
      <c r="A69" s="35" t="s">
        <v>88</v>
      </c>
      <c r="B69" s="36" t="s">
        <v>149</v>
      </c>
      <c r="C69" s="12">
        <f t="shared" si="2"/>
        <v>0</v>
      </c>
      <c r="D69" s="12">
        <f t="shared" si="13"/>
        <v>0</v>
      </c>
      <c r="E69" s="12"/>
      <c r="F69" s="12">
        <f t="shared" si="14"/>
        <v>0</v>
      </c>
      <c r="G69" s="12"/>
      <c r="H69" s="12"/>
      <c r="I69" s="12"/>
      <c r="J69" s="12"/>
      <c r="K69" s="12"/>
      <c r="L69" s="12">
        <f t="shared" si="3"/>
        <v>0</v>
      </c>
      <c r="M69" s="12">
        <f t="shared" si="4"/>
        <v>0</v>
      </c>
      <c r="N69" s="12">
        <f aca="true" t="shared" si="31" ref="N69:AD69">N25-N47</f>
        <v>0</v>
      </c>
      <c r="O69" s="12">
        <f t="shared" si="31"/>
        <v>0</v>
      </c>
      <c r="P69" s="12">
        <f t="shared" si="10"/>
        <v>0</v>
      </c>
      <c r="Q69" s="12">
        <f t="shared" si="31"/>
        <v>0</v>
      </c>
      <c r="R69" s="12">
        <f t="shared" si="31"/>
        <v>0</v>
      </c>
      <c r="S69" s="12">
        <f t="shared" si="31"/>
        <v>0</v>
      </c>
      <c r="T69" s="12">
        <f t="shared" si="31"/>
        <v>0</v>
      </c>
      <c r="U69" s="12">
        <f t="shared" si="31"/>
        <v>0</v>
      </c>
      <c r="V69" s="12">
        <f t="shared" si="31"/>
        <v>0</v>
      </c>
      <c r="W69" s="12">
        <f t="shared" si="31"/>
        <v>0</v>
      </c>
      <c r="X69" s="12">
        <f t="shared" si="31"/>
        <v>0</v>
      </c>
      <c r="Y69" s="12">
        <f t="shared" si="31"/>
        <v>0</v>
      </c>
      <c r="Z69" s="12">
        <f t="shared" si="11"/>
        <v>0</v>
      </c>
      <c r="AA69" s="12">
        <f t="shared" si="12"/>
        <v>0</v>
      </c>
      <c r="AB69" s="12">
        <f t="shared" si="31"/>
        <v>0</v>
      </c>
      <c r="AC69" s="12">
        <f t="shared" si="31"/>
        <v>0</v>
      </c>
      <c r="AD69" s="12">
        <f t="shared" si="31"/>
        <v>0</v>
      </c>
      <c r="AE69" s="12">
        <f t="shared" si="16"/>
        <v>0</v>
      </c>
    </row>
    <row r="70" spans="1:31" ht="45">
      <c r="A70" s="35" t="s">
        <v>288</v>
      </c>
      <c r="B70" s="36" t="s">
        <v>149</v>
      </c>
      <c r="C70" s="12">
        <f t="shared" si="2"/>
        <v>110294415</v>
      </c>
      <c r="D70" s="12">
        <f t="shared" si="13"/>
        <v>0</v>
      </c>
      <c r="E70" s="12"/>
      <c r="F70" s="12">
        <f t="shared" si="14"/>
        <v>110353160</v>
      </c>
      <c r="G70" s="12"/>
      <c r="H70" s="12"/>
      <c r="I70" s="12"/>
      <c r="J70" s="12"/>
      <c r="K70" s="12"/>
      <c r="L70" s="12">
        <f t="shared" si="3"/>
        <v>-58745</v>
      </c>
      <c r="M70" s="12">
        <f t="shared" si="4"/>
        <v>0</v>
      </c>
      <c r="N70" s="12">
        <f aca="true" t="shared" si="32" ref="N70:AD70">N26-N48</f>
        <v>0</v>
      </c>
      <c r="O70" s="12">
        <f t="shared" si="32"/>
        <v>0</v>
      </c>
      <c r="P70" s="12">
        <f t="shared" si="10"/>
        <v>0</v>
      </c>
      <c r="Q70" s="12">
        <f t="shared" si="32"/>
        <v>0</v>
      </c>
      <c r="R70" s="12">
        <f t="shared" si="32"/>
        <v>0</v>
      </c>
      <c r="S70" s="12">
        <f t="shared" si="32"/>
        <v>-58745</v>
      </c>
      <c r="T70" s="12">
        <f t="shared" si="32"/>
        <v>0</v>
      </c>
      <c r="U70" s="12">
        <f t="shared" si="32"/>
        <v>0</v>
      </c>
      <c r="V70" s="12">
        <f t="shared" si="32"/>
        <v>0</v>
      </c>
      <c r="W70" s="12">
        <f t="shared" si="32"/>
        <v>0</v>
      </c>
      <c r="X70" s="12">
        <f t="shared" si="32"/>
        <v>0</v>
      </c>
      <c r="Y70" s="12">
        <f t="shared" si="32"/>
        <v>0</v>
      </c>
      <c r="Z70" s="12">
        <f t="shared" si="11"/>
        <v>0</v>
      </c>
      <c r="AA70" s="12">
        <f t="shared" si="12"/>
        <v>0</v>
      </c>
      <c r="AB70" s="12">
        <f t="shared" si="32"/>
        <v>0</v>
      </c>
      <c r="AC70" s="12">
        <f t="shared" si="32"/>
        <v>0</v>
      </c>
      <c r="AD70" s="12">
        <f t="shared" si="32"/>
        <v>0</v>
      </c>
      <c r="AE70" s="12">
        <f t="shared" si="16"/>
        <v>0</v>
      </c>
    </row>
    <row r="71" spans="1:31" ht="30">
      <c r="A71" s="35" t="s">
        <v>107</v>
      </c>
      <c r="B71" s="36" t="s">
        <v>149</v>
      </c>
      <c r="C71" s="12">
        <f t="shared" si="2"/>
        <v>-47350</v>
      </c>
      <c r="D71" s="12">
        <f t="shared" si="13"/>
        <v>0</v>
      </c>
      <c r="E71" s="12"/>
      <c r="F71" s="12">
        <f t="shared" si="14"/>
        <v>0</v>
      </c>
      <c r="G71" s="12"/>
      <c r="H71" s="12"/>
      <c r="I71" s="12"/>
      <c r="J71" s="12"/>
      <c r="K71" s="12"/>
      <c r="L71" s="12">
        <f t="shared" si="3"/>
        <v>-47350</v>
      </c>
      <c r="M71" s="12">
        <f t="shared" si="4"/>
        <v>0</v>
      </c>
      <c r="N71" s="12">
        <f aca="true" t="shared" si="33" ref="N71:AD71">N27-N49</f>
        <v>0</v>
      </c>
      <c r="O71" s="12">
        <f t="shared" si="33"/>
        <v>0</v>
      </c>
      <c r="P71" s="12">
        <f t="shared" si="10"/>
        <v>0</v>
      </c>
      <c r="Q71" s="12">
        <f t="shared" si="33"/>
        <v>0</v>
      </c>
      <c r="R71" s="12">
        <f t="shared" si="33"/>
        <v>0</v>
      </c>
      <c r="S71" s="12">
        <f t="shared" si="33"/>
        <v>0</v>
      </c>
      <c r="T71" s="12">
        <f t="shared" si="33"/>
        <v>0</v>
      </c>
      <c r="U71" s="12">
        <f t="shared" si="33"/>
        <v>-47350</v>
      </c>
      <c r="V71" s="12">
        <f t="shared" si="33"/>
        <v>0</v>
      </c>
      <c r="W71" s="12">
        <f t="shared" si="33"/>
        <v>0</v>
      </c>
      <c r="X71" s="12">
        <f t="shared" si="33"/>
        <v>0</v>
      </c>
      <c r="Y71" s="12">
        <f t="shared" si="33"/>
        <v>0</v>
      </c>
      <c r="Z71" s="12">
        <f t="shared" si="11"/>
        <v>0</v>
      </c>
      <c r="AA71" s="12">
        <f t="shared" si="12"/>
        <v>0</v>
      </c>
      <c r="AB71" s="12">
        <f t="shared" si="33"/>
        <v>0</v>
      </c>
      <c r="AC71" s="12">
        <f t="shared" si="33"/>
        <v>0</v>
      </c>
      <c r="AD71" s="12">
        <f t="shared" si="33"/>
        <v>0</v>
      </c>
      <c r="AE71" s="12">
        <f t="shared" si="16"/>
        <v>0</v>
      </c>
    </row>
    <row r="72" spans="1:31" ht="45">
      <c r="A72" s="35" t="s">
        <v>268</v>
      </c>
      <c r="B72" s="36" t="s">
        <v>149</v>
      </c>
      <c r="C72" s="12">
        <f t="shared" si="2"/>
        <v>26390</v>
      </c>
      <c r="D72" s="12">
        <f t="shared" si="13"/>
        <v>0</v>
      </c>
      <c r="E72" s="12"/>
      <c r="F72" s="12">
        <f t="shared" si="14"/>
        <v>0</v>
      </c>
      <c r="G72" s="12"/>
      <c r="H72" s="12"/>
      <c r="I72" s="12"/>
      <c r="J72" s="12"/>
      <c r="K72" s="12"/>
      <c r="L72" s="12">
        <f t="shared" si="3"/>
        <v>26390</v>
      </c>
      <c r="M72" s="12">
        <f t="shared" si="4"/>
        <v>0</v>
      </c>
      <c r="N72" s="12">
        <f aca="true" t="shared" si="34" ref="N72:AD72">N28-N50</f>
        <v>0</v>
      </c>
      <c r="O72" s="12">
        <f t="shared" si="34"/>
        <v>0</v>
      </c>
      <c r="P72" s="12">
        <f t="shared" si="10"/>
        <v>0</v>
      </c>
      <c r="Q72" s="12">
        <f t="shared" si="34"/>
        <v>0</v>
      </c>
      <c r="R72" s="12">
        <f t="shared" si="34"/>
        <v>0</v>
      </c>
      <c r="S72" s="12">
        <f t="shared" si="34"/>
        <v>0</v>
      </c>
      <c r="T72" s="12">
        <f t="shared" si="34"/>
        <v>0</v>
      </c>
      <c r="U72" s="12">
        <f t="shared" si="34"/>
        <v>26390</v>
      </c>
      <c r="V72" s="12">
        <f t="shared" si="34"/>
        <v>0</v>
      </c>
      <c r="W72" s="12">
        <f t="shared" si="34"/>
        <v>0</v>
      </c>
      <c r="X72" s="12">
        <f t="shared" si="34"/>
        <v>0</v>
      </c>
      <c r="Y72" s="12">
        <f t="shared" si="34"/>
        <v>0</v>
      </c>
      <c r="Z72" s="12">
        <f t="shared" si="11"/>
        <v>0</v>
      </c>
      <c r="AA72" s="12">
        <f t="shared" si="12"/>
        <v>0</v>
      </c>
      <c r="AB72" s="12">
        <f t="shared" si="34"/>
        <v>0</v>
      </c>
      <c r="AC72" s="12">
        <f t="shared" si="34"/>
        <v>0</v>
      </c>
      <c r="AD72" s="12">
        <f t="shared" si="34"/>
        <v>0</v>
      </c>
      <c r="AE72" s="12">
        <f t="shared" si="16"/>
        <v>0</v>
      </c>
    </row>
    <row r="73" spans="1:31" ht="30">
      <c r="A73" s="35" t="s">
        <v>99</v>
      </c>
      <c r="B73" s="36" t="s">
        <v>149</v>
      </c>
      <c r="C73" s="12">
        <f aca="true" t="shared" si="35" ref="C73:C136">SUM(D73:L73)</f>
        <v>-15938</v>
      </c>
      <c r="D73" s="12">
        <f t="shared" si="13"/>
        <v>0</v>
      </c>
      <c r="E73" s="12"/>
      <c r="F73" s="12">
        <f t="shared" si="14"/>
        <v>0</v>
      </c>
      <c r="G73" s="12"/>
      <c r="H73" s="12"/>
      <c r="I73" s="12"/>
      <c r="J73" s="12"/>
      <c r="K73" s="12"/>
      <c r="L73" s="12">
        <f aca="true" t="shared" si="36" ref="L73:L136">SUM(M73,R73:AD73)</f>
        <v>-15938</v>
      </c>
      <c r="M73" s="12">
        <f t="shared" si="4"/>
        <v>0</v>
      </c>
      <c r="N73" s="12">
        <f aca="true" t="shared" si="37" ref="N73:AD73">N29-N51</f>
        <v>0</v>
      </c>
      <c r="O73" s="12">
        <f t="shared" si="37"/>
        <v>0</v>
      </c>
      <c r="P73" s="12">
        <f t="shared" si="10"/>
        <v>0</v>
      </c>
      <c r="Q73" s="12">
        <f t="shared" si="37"/>
        <v>0</v>
      </c>
      <c r="R73" s="12">
        <f t="shared" si="37"/>
        <v>0</v>
      </c>
      <c r="S73" s="12">
        <f t="shared" si="37"/>
        <v>0</v>
      </c>
      <c r="T73" s="12">
        <f t="shared" si="37"/>
        <v>0</v>
      </c>
      <c r="U73" s="12">
        <f t="shared" si="37"/>
        <v>-15938</v>
      </c>
      <c r="V73" s="12">
        <f t="shared" si="37"/>
        <v>0</v>
      </c>
      <c r="W73" s="12">
        <f t="shared" si="37"/>
        <v>0</v>
      </c>
      <c r="X73" s="12">
        <f t="shared" si="37"/>
        <v>0</v>
      </c>
      <c r="Y73" s="12">
        <f t="shared" si="37"/>
        <v>0</v>
      </c>
      <c r="Z73" s="12">
        <f t="shared" si="11"/>
        <v>0</v>
      </c>
      <c r="AA73" s="12">
        <f t="shared" si="12"/>
        <v>0</v>
      </c>
      <c r="AB73" s="12">
        <f t="shared" si="37"/>
        <v>0</v>
      </c>
      <c r="AC73" s="12">
        <f t="shared" si="37"/>
        <v>0</v>
      </c>
      <c r="AD73" s="12">
        <f t="shared" si="37"/>
        <v>0</v>
      </c>
      <c r="AE73" s="12">
        <f t="shared" si="16"/>
        <v>0</v>
      </c>
    </row>
    <row r="74" spans="1:31" s="2" customFormat="1" ht="45">
      <c r="A74" s="23" t="s">
        <v>138</v>
      </c>
      <c r="B74" s="22" t="s">
        <v>150</v>
      </c>
      <c r="C74" s="10">
        <f t="shared" si="35"/>
        <v>0</v>
      </c>
      <c r="D74" s="10"/>
      <c r="E74" s="10"/>
      <c r="F74" s="12"/>
      <c r="G74" s="10"/>
      <c r="H74" s="10"/>
      <c r="I74" s="10"/>
      <c r="J74" s="10"/>
      <c r="K74" s="10"/>
      <c r="L74" s="12">
        <f t="shared" si="36"/>
        <v>0</v>
      </c>
      <c r="M74" s="12">
        <f aca="true" t="shared" si="38" ref="M74:M137">N74+O74+Q74+P74</f>
        <v>0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15">
      <c r="A75" s="23" t="s">
        <v>135</v>
      </c>
      <c r="B75" s="22" t="s">
        <v>151</v>
      </c>
      <c r="C75" s="10">
        <f t="shared" si="35"/>
        <v>4631</v>
      </c>
      <c r="D75" s="10">
        <f aca="true" t="shared" si="39" ref="D75:I75">SUM(D76:D96)</f>
        <v>0</v>
      </c>
      <c r="E75" s="10">
        <f t="shared" si="39"/>
        <v>0</v>
      </c>
      <c r="F75" s="10">
        <f t="shared" si="39"/>
        <v>4631</v>
      </c>
      <c r="G75" s="10">
        <f t="shared" si="39"/>
        <v>0</v>
      </c>
      <c r="H75" s="10">
        <f t="shared" si="39"/>
        <v>0</v>
      </c>
      <c r="I75" s="10">
        <f t="shared" si="39"/>
        <v>0</v>
      </c>
      <c r="J75" s="10"/>
      <c r="K75" s="10"/>
      <c r="L75" s="10">
        <f t="shared" si="36"/>
        <v>0</v>
      </c>
      <c r="M75" s="10">
        <f t="shared" si="38"/>
        <v>0</v>
      </c>
      <c r="N75" s="10">
        <f aca="true" t="shared" si="40" ref="N75:AD75">SUM(N76:N96)</f>
        <v>0</v>
      </c>
      <c r="O75" s="10">
        <f t="shared" si="40"/>
        <v>0</v>
      </c>
      <c r="P75" s="10">
        <f>SUM(P76:P96)</f>
        <v>0</v>
      </c>
      <c r="Q75" s="10">
        <f t="shared" si="40"/>
        <v>0</v>
      </c>
      <c r="R75" s="10">
        <f t="shared" si="40"/>
        <v>0</v>
      </c>
      <c r="S75" s="10">
        <f t="shared" si="40"/>
        <v>0</v>
      </c>
      <c r="T75" s="10">
        <f t="shared" si="40"/>
        <v>0</v>
      </c>
      <c r="U75" s="10">
        <f t="shared" si="40"/>
        <v>0</v>
      </c>
      <c r="V75" s="10">
        <f t="shared" si="40"/>
        <v>0</v>
      </c>
      <c r="W75" s="10">
        <f t="shared" si="40"/>
        <v>0</v>
      </c>
      <c r="X75" s="10">
        <f t="shared" si="40"/>
        <v>0</v>
      </c>
      <c r="Y75" s="10">
        <f t="shared" si="40"/>
        <v>0</v>
      </c>
      <c r="Z75" s="10">
        <f>SUM(Z76:Z96)</f>
        <v>0</v>
      </c>
      <c r="AA75" s="10">
        <f>SUM(AA76:AA96)</f>
        <v>0</v>
      </c>
      <c r="AB75" s="10">
        <f t="shared" si="40"/>
        <v>0</v>
      </c>
      <c r="AC75" s="10">
        <f t="shared" si="40"/>
        <v>0</v>
      </c>
      <c r="AD75" s="10">
        <f t="shared" si="40"/>
        <v>0</v>
      </c>
      <c r="AE75" s="10">
        <f>SUM(AE76:AE96)</f>
        <v>0</v>
      </c>
    </row>
    <row r="76" spans="1:31" ht="15">
      <c r="A76" s="35" t="s">
        <v>43</v>
      </c>
      <c r="B76" s="36" t="s">
        <v>151</v>
      </c>
      <c r="C76" s="12">
        <f t="shared" si="35"/>
        <v>4631</v>
      </c>
      <c r="D76" s="12"/>
      <c r="E76" s="12"/>
      <c r="F76" s="12">
        <v>4631</v>
      </c>
      <c r="G76" s="12"/>
      <c r="H76" s="12"/>
      <c r="I76" s="12"/>
      <c r="J76" s="12"/>
      <c r="K76" s="12"/>
      <c r="L76" s="12">
        <f t="shared" si="36"/>
        <v>0</v>
      </c>
      <c r="M76" s="12">
        <f t="shared" si="38"/>
        <v>0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30">
      <c r="A77" s="35" t="s">
        <v>49</v>
      </c>
      <c r="B77" s="36" t="s">
        <v>151</v>
      </c>
      <c r="C77" s="12">
        <f t="shared" si="35"/>
        <v>0</v>
      </c>
      <c r="D77" s="12"/>
      <c r="E77" s="12"/>
      <c r="F77" s="12"/>
      <c r="G77" s="12"/>
      <c r="H77" s="12"/>
      <c r="I77" s="12"/>
      <c r="J77" s="12"/>
      <c r="K77" s="12"/>
      <c r="L77" s="12">
        <f t="shared" si="36"/>
        <v>0</v>
      </c>
      <c r="M77" s="12">
        <f t="shared" si="38"/>
        <v>0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30">
      <c r="A78" s="35" t="s">
        <v>289</v>
      </c>
      <c r="B78" s="36" t="s">
        <v>151</v>
      </c>
      <c r="C78" s="12">
        <f t="shared" si="35"/>
        <v>0</v>
      </c>
      <c r="D78" s="12"/>
      <c r="E78" s="12"/>
      <c r="F78" s="12"/>
      <c r="G78" s="12"/>
      <c r="H78" s="12"/>
      <c r="I78" s="12"/>
      <c r="J78" s="12"/>
      <c r="K78" s="12"/>
      <c r="L78" s="12">
        <f t="shared" si="36"/>
        <v>0</v>
      </c>
      <c r="M78" s="12">
        <f t="shared" si="38"/>
        <v>0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30">
      <c r="A79" s="35" t="s">
        <v>284</v>
      </c>
      <c r="B79" s="36" t="s">
        <v>151</v>
      </c>
      <c r="C79" s="12">
        <f t="shared" si="35"/>
        <v>0</v>
      </c>
      <c r="D79" s="12"/>
      <c r="E79" s="12"/>
      <c r="F79" s="12"/>
      <c r="G79" s="12"/>
      <c r="H79" s="12"/>
      <c r="I79" s="12"/>
      <c r="J79" s="12"/>
      <c r="K79" s="12"/>
      <c r="L79" s="12">
        <f t="shared" si="36"/>
        <v>0</v>
      </c>
      <c r="M79" s="12">
        <f t="shared" si="38"/>
        <v>0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30">
      <c r="A80" s="35" t="s">
        <v>285</v>
      </c>
      <c r="B80" s="36" t="s">
        <v>151</v>
      </c>
      <c r="C80" s="12">
        <f t="shared" si="35"/>
        <v>0</v>
      </c>
      <c r="D80" s="12"/>
      <c r="E80" s="12"/>
      <c r="F80" s="12"/>
      <c r="G80" s="12"/>
      <c r="H80" s="12"/>
      <c r="I80" s="12"/>
      <c r="J80" s="12"/>
      <c r="K80" s="12"/>
      <c r="L80" s="12">
        <f t="shared" si="36"/>
        <v>0</v>
      </c>
      <c r="M80" s="12">
        <f t="shared" si="38"/>
        <v>0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30">
      <c r="A81" s="35" t="s">
        <v>286</v>
      </c>
      <c r="B81" s="36" t="s">
        <v>151</v>
      </c>
      <c r="C81" s="12">
        <f t="shared" si="35"/>
        <v>0</v>
      </c>
      <c r="D81" s="12"/>
      <c r="E81" s="12"/>
      <c r="F81" s="12"/>
      <c r="G81" s="12"/>
      <c r="H81" s="12"/>
      <c r="I81" s="12"/>
      <c r="J81" s="12"/>
      <c r="K81" s="12"/>
      <c r="L81" s="12">
        <f t="shared" si="36"/>
        <v>0</v>
      </c>
      <c r="M81" s="12">
        <f t="shared" si="38"/>
        <v>0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45">
      <c r="A82" s="35" t="s">
        <v>270</v>
      </c>
      <c r="B82" s="36" t="s">
        <v>151</v>
      </c>
      <c r="C82" s="12">
        <f t="shared" si="35"/>
        <v>0</v>
      </c>
      <c r="D82" s="12"/>
      <c r="E82" s="12"/>
      <c r="F82" s="12"/>
      <c r="G82" s="12"/>
      <c r="H82" s="12"/>
      <c r="I82" s="12"/>
      <c r="J82" s="12"/>
      <c r="K82" s="12"/>
      <c r="L82" s="12">
        <f t="shared" si="36"/>
        <v>0</v>
      </c>
      <c r="M82" s="12">
        <f t="shared" si="38"/>
        <v>0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5">
      <c r="A83" s="35" t="s">
        <v>6</v>
      </c>
      <c r="B83" s="36" t="s">
        <v>151</v>
      </c>
      <c r="C83" s="12">
        <f t="shared" si="35"/>
        <v>0</v>
      </c>
      <c r="D83" s="12"/>
      <c r="E83" s="12"/>
      <c r="F83" s="12"/>
      <c r="G83" s="12"/>
      <c r="H83" s="12"/>
      <c r="I83" s="12"/>
      <c r="J83" s="12"/>
      <c r="K83" s="12"/>
      <c r="L83" s="12">
        <f t="shared" si="36"/>
        <v>0</v>
      </c>
      <c r="M83" s="12">
        <f t="shared" si="38"/>
        <v>0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45">
      <c r="A84" s="35" t="s">
        <v>7</v>
      </c>
      <c r="B84" s="36"/>
      <c r="C84" s="12">
        <f t="shared" si="35"/>
        <v>0</v>
      </c>
      <c r="D84" s="12"/>
      <c r="E84" s="12"/>
      <c r="F84" s="12"/>
      <c r="G84" s="12"/>
      <c r="H84" s="12"/>
      <c r="I84" s="12"/>
      <c r="J84" s="12"/>
      <c r="K84" s="12"/>
      <c r="L84" s="12">
        <f t="shared" si="36"/>
        <v>0</v>
      </c>
      <c r="M84" s="12">
        <f t="shared" si="38"/>
        <v>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5">
      <c r="A85" s="35" t="s">
        <v>48</v>
      </c>
      <c r="B85" s="36" t="s">
        <v>151</v>
      </c>
      <c r="C85" s="12">
        <f t="shared" si="35"/>
        <v>0</v>
      </c>
      <c r="D85" s="12"/>
      <c r="E85" s="12"/>
      <c r="F85" s="12"/>
      <c r="G85" s="12"/>
      <c r="H85" s="12"/>
      <c r="I85" s="12"/>
      <c r="J85" s="12"/>
      <c r="K85" s="12"/>
      <c r="L85" s="12">
        <f t="shared" si="36"/>
        <v>0</v>
      </c>
      <c r="M85" s="12">
        <f t="shared" si="38"/>
        <v>0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5">
      <c r="A86" s="35" t="s">
        <v>46</v>
      </c>
      <c r="B86" s="36" t="s">
        <v>151</v>
      </c>
      <c r="C86" s="12">
        <f t="shared" si="35"/>
        <v>0</v>
      </c>
      <c r="D86" s="12"/>
      <c r="E86" s="12"/>
      <c r="F86" s="12"/>
      <c r="G86" s="12"/>
      <c r="H86" s="12"/>
      <c r="I86" s="12"/>
      <c r="J86" s="12"/>
      <c r="K86" s="12"/>
      <c r="L86" s="12">
        <f t="shared" si="36"/>
        <v>0</v>
      </c>
      <c r="M86" s="12">
        <f t="shared" si="38"/>
        <v>0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30">
      <c r="A87" s="35" t="s">
        <v>287</v>
      </c>
      <c r="B87" s="36" t="s">
        <v>151</v>
      </c>
      <c r="C87" s="12">
        <f t="shared" si="35"/>
        <v>0</v>
      </c>
      <c r="D87" s="12"/>
      <c r="E87" s="12"/>
      <c r="F87" s="12"/>
      <c r="G87" s="12"/>
      <c r="H87" s="12"/>
      <c r="I87" s="12"/>
      <c r="J87" s="12"/>
      <c r="K87" s="12"/>
      <c r="L87" s="12">
        <f t="shared" si="36"/>
        <v>0</v>
      </c>
      <c r="M87" s="12">
        <f t="shared" si="38"/>
        <v>0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5">
      <c r="A88" s="35" t="s">
        <v>47</v>
      </c>
      <c r="B88" s="36" t="s">
        <v>151</v>
      </c>
      <c r="C88" s="12">
        <f t="shared" si="35"/>
        <v>0</v>
      </c>
      <c r="D88" s="12"/>
      <c r="E88" s="12"/>
      <c r="F88" s="12"/>
      <c r="G88" s="12"/>
      <c r="H88" s="12"/>
      <c r="I88" s="12"/>
      <c r="J88" s="12"/>
      <c r="K88" s="12"/>
      <c r="L88" s="12">
        <f t="shared" si="36"/>
        <v>0</v>
      </c>
      <c r="M88" s="12">
        <f t="shared" si="38"/>
        <v>0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5">
      <c r="A89" s="35" t="s">
        <v>45</v>
      </c>
      <c r="B89" s="36" t="s">
        <v>151</v>
      </c>
      <c r="C89" s="12">
        <f t="shared" si="35"/>
        <v>0</v>
      </c>
      <c r="D89" s="12"/>
      <c r="E89" s="12"/>
      <c r="F89" s="12"/>
      <c r="G89" s="12"/>
      <c r="H89" s="12"/>
      <c r="I89" s="12"/>
      <c r="J89" s="12"/>
      <c r="K89" s="12"/>
      <c r="L89" s="12">
        <f t="shared" si="36"/>
        <v>0</v>
      </c>
      <c r="M89" s="12">
        <f t="shared" si="38"/>
        <v>0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30">
      <c r="A90" s="35" t="s">
        <v>50</v>
      </c>
      <c r="B90" s="36" t="s">
        <v>151</v>
      </c>
      <c r="C90" s="12">
        <f t="shared" si="35"/>
        <v>0</v>
      </c>
      <c r="D90" s="12"/>
      <c r="E90" s="12"/>
      <c r="F90" s="12"/>
      <c r="G90" s="12"/>
      <c r="H90" s="12"/>
      <c r="I90" s="12"/>
      <c r="J90" s="12"/>
      <c r="K90" s="12"/>
      <c r="L90" s="12">
        <f t="shared" si="36"/>
        <v>0</v>
      </c>
      <c r="M90" s="12">
        <f t="shared" si="38"/>
        <v>0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5">
      <c r="A91" s="35" t="s">
        <v>87</v>
      </c>
      <c r="B91" s="36" t="s">
        <v>151</v>
      </c>
      <c r="C91" s="12">
        <f t="shared" si="35"/>
        <v>0</v>
      </c>
      <c r="D91" s="12"/>
      <c r="E91" s="12"/>
      <c r="F91" s="12"/>
      <c r="G91" s="12"/>
      <c r="H91" s="12"/>
      <c r="I91" s="12"/>
      <c r="J91" s="12"/>
      <c r="K91" s="12"/>
      <c r="L91" s="12">
        <f t="shared" si="36"/>
        <v>0</v>
      </c>
      <c r="M91" s="12">
        <f t="shared" si="38"/>
        <v>0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5">
      <c r="A92" s="35" t="s">
        <v>88</v>
      </c>
      <c r="B92" s="36" t="s">
        <v>151</v>
      </c>
      <c r="C92" s="12">
        <f t="shared" si="35"/>
        <v>0</v>
      </c>
      <c r="D92" s="12"/>
      <c r="E92" s="12"/>
      <c r="F92" s="12"/>
      <c r="G92" s="12"/>
      <c r="H92" s="12"/>
      <c r="I92" s="12"/>
      <c r="J92" s="12"/>
      <c r="K92" s="12"/>
      <c r="L92" s="12">
        <f t="shared" si="36"/>
        <v>0</v>
      </c>
      <c r="M92" s="12">
        <f t="shared" si="38"/>
        <v>0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45">
      <c r="A93" s="35" t="s">
        <v>288</v>
      </c>
      <c r="B93" s="36" t="s">
        <v>151</v>
      </c>
      <c r="C93" s="12">
        <f t="shared" si="35"/>
        <v>0</v>
      </c>
      <c r="D93" s="12"/>
      <c r="E93" s="12"/>
      <c r="F93" s="12"/>
      <c r="G93" s="12"/>
      <c r="H93" s="12"/>
      <c r="I93" s="12"/>
      <c r="J93" s="12"/>
      <c r="K93" s="12"/>
      <c r="L93" s="12">
        <f t="shared" si="36"/>
        <v>0</v>
      </c>
      <c r="M93" s="12">
        <f t="shared" si="38"/>
        <v>0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30">
      <c r="A94" s="35" t="s">
        <v>107</v>
      </c>
      <c r="B94" s="36" t="s">
        <v>151</v>
      </c>
      <c r="C94" s="12">
        <f t="shared" si="35"/>
        <v>0</v>
      </c>
      <c r="D94" s="12"/>
      <c r="E94" s="12"/>
      <c r="F94" s="12"/>
      <c r="G94" s="12"/>
      <c r="H94" s="12"/>
      <c r="I94" s="12"/>
      <c r="J94" s="12"/>
      <c r="K94" s="12"/>
      <c r="L94" s="12">
        <f t="shared" si="36"/>
        <v>0</v>
      </c>
      <c r="M94" s="12">
        <f t="shared" si="38"/>
        <v>0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45">
      <c r="A95" s="35" t="s">
        <v>268</v>
      </c>
      <c r="B95" s="36" t="s">
        <v>151</v>
      </c>
      <c r="C95" s="12">
        <f t="shared" si="35"/>
        <v>0</v>
      </c>
      <c r="D95" s="12"/>
      <c r="E95" s="12"/>
      <c r="F95" s="12"/>
      <c r="G95" s="12"/>
      <c r="H95" s="12"/>
      <c r="I95" s="12"/>
      <c r="J95" s="12"/>
      <c r="K95" s="12"/>
      <c r="L95" s="12">
        <f t="shared" si="36"/>
        <v>0</v>
      </c>
      <c r="M95" s="12">
        <f t="shared" si="38"/>
        <v>0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30">
      <c r="A96" s="35" t="s">
        <v>99</v>
      </c>
      <c r="B96" s="36" t="s">
        <v>151</v>
      </c>
      <c r="C96" s="12">
        <f t="shared" si="35"/>
        <v>0</v>
      </c>
      <c r="D96" s="12"/>
      <c r="E96" s="12"/>
      <c r="F96" s="12"/>
      <c r="G96" s="12"/>
      <c r="H96" s="12"/>
      <c r="I96" s="12"/>
      <c r="J96" s="12"/>
      <c r="K96" s="12"/>
      <c r="L96" s="12">
        <f t="shared" si="36"/>
        <v>0</v>
      </c>
      <c r="M96" s="12">
        <f t="shared" si="38"/>
        <v>0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s="2" customFormat="1" ht="15">
      <c r="A97" s="23" t="s">
        <v>136</v>
      </c>
      <c r="B97" s="22" t="s">
        <v>152</v>
      </c>
      <c r="C97" s="10" t="e">
        <f t="shared" si="35"/>
        <v>#REF!</v>
      </c>
      <c r="D97" s="10">
        <f aca="true" t="shared" si="41" ref="D97:I97">SUM(D98:D118)</f>
        <v>0</v>
      </c>
      <c r="E97" s="10">
        <f t="shared" si="41"/>
        <v>0</v>
      </c>
      <c r="F97" s="10" t="e">
        <f t="shared" si="41"/>
        <v>#REF!</v>
      </c>
      <c r="G97" s="10">
        <f t="shared" si="41"/>
        <v>0</v>
      </c>
      <c r="H97" s="10">
        <f t="shared" si="41"/>
        <v>0</v>
      </c>
      <c r="I97" s="10">
        <f t="shared" si="41"/>
        <v>0</v>
      </c>
      <c r="J97" s="10"/>
      <c r="K97" s="10"/>
      <c r="L97" s="10">
        <f t="shared" si="36"/>
        <v>0</v>
      </c>
      <c r="M97" s="10">
        <f t="shared" si="38"/>
        <v>0</v>
      </c>
      <c r="N97" s="10">
        <f aca="true" t="shared" si="42" ref="N97:AD97">SUM(N98:N118)</f>
        <v>0</v>
      </c>
      <c r="O97" s="10">
        <f t="shared" si="42"/>
        <v>0</v>
      </c>
      <c r="P97" s="10">
        <f t="shared" si="42"/>
        <v>0</v>
      </c>
      <c r="Q97" s="10">
        <f t="shared" si="42"/>
        <v>0</v>
      </c>
      <c r="R97" s="10">
        <f t="shared" si="42"/>
        <v>0</v>
      </c>
      <c r="S97" s="10">
        <f t="shared" si="42"/>
        <v>0</v>
      </c>
      <c r="T97" s="10">
        <f t="shared" si="42"/>
        <v>0</v>
      </c>
      <c r="U97" s="10">
        <f t="shared" si="42"/>
        <v>0</v>
      </c>
      <c r="V97" s="10">
        <f t="shared" si="42"/>
        <v>0</v>
      </c>
      <c r="W97" s="10">
        <f t="shared" si="42"/>
        <v>0</v>
      </c>
      <c r="X97" s="10">
        <f t="shared" si="42"/>
        <v>0</v>
      </c>
      <c r="Y97" s="10">
        <f t="shared" si="42"/>
        <v>0</v>
      </c>
      <c r="Z97" s="10">
        <f t="shared" si="42"/>
        <v>0</v>
      </c>
      <c r="AA97" s="10">
        <f>SUM(AA98:AA118)</f>
        <v>0</v>
      </c>
      <c r="AB97" s="10">
        <f t="shared" si="42"/>
        <v>0</v>
      </c>
      <c r="AC97" s="10">
        <f t="shared" si="42"/>
        <v>0</v>
      </c>
      <c r="AD97" s="10">
        <f t="shared" si="42"/>
        <v>0</v>
      </c>
      <c r="AE97" s="10">
        <f>SUM(AE98:AE118)</f>
        <v>0</v>
      </c>
    </row>
    <row r="98" spans="1:31" ht="15">
      <c r="A98" s="35" t="s">
        <v>43</v>
      </c>
      <c r="B98" s="36" t="s">
        <v>152</v>
      </c>
      <c r="C98" s="12" t="e">
        <f t="shared" si="35"/>
        <v>#REF!</v>
      </c>
      <c r="D98" s="12"/>
      <c r="E98" s="12"/>
      <c r="F98" s="12" t="e">
        <f>#REF!+8962679-256749</f>
        <v>#REF!</v>
      </c>
      <c r="G98" s="12"/>
      <c r="H98" s="12"/>
      <c r="I98" s="12"/>
      <c r="J98" s="12"/>
      <c r="K98" s="12"/>
      <c r="L98" s="12">
        <f t="shared" si="36"/>
        <v>0</v>
      </c>
      <c r="M98" s="12">
        <f t="shared" si="38"/>
        <v>0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30">
      <c r="A99" s="35" t="s">
        <v>49</v>
      </c>
      <c r="B99" s="36" t="s">
        <v>152</v>
      </c>
      <c r="C99" s="12">
        <f t="shared" si="35"/>
        <v>0</v>
      </c>
      <c r="D99" s="12"/>
      <c r="E99" s="12"/>
      <c r="F99" s="12"/>
      <c r="G99" s="12"/>
      <c r="H99" s="12"/>
      <c r="I99" s="12"/>
      <c r="J99" s="12"/>
      <c r="K99" s="12"/>
      <c r="L99" s="12">
        <f t="shared" si="36"/>
        <v>0</v>
      </c>
      <c r="M99" s="12">
        <f t="shared" si="38"/>
        <v>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30">
      <c r="A100" s="35" t="s">
        <v>289</v>
      </c>
      <c r="B100" s="36" t="s">
        <v>152</v>
      </c>
      <c r="C100" s="12">
        <f t="shared" si="35"/>
        <v>0</v>
      </c>
      <c r="D100" s="12"/>
      <c r="E100" s="12" t="s">
        <v>277</v>
      </c>
      <c r="F100" s="12"/>
      <c r="G100" s="12"/>
      <c r="H100" s="12"/>
      <c r="I100" s="12"/>
      <c r="J100" s="12"/>
      <c r="K100" s="12"/>
      <c r="L100" s="12">
        <f t="shared" si="36"/>
        <v>0</v>
      </c>
      <c r="M100" s="12">
        <f t="shared" si="38"/>
        <v>0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30">
      <c r="A101" s="35" t="s">
        <v>284</v>
      </c>
      <c r="B101" s="36" t="s">
        <v>152</v>
      </c>
      <c r="C101" s="12">
        <f t="shared" si="35"/>
        <v>0</v>
      </c>
      <c r="D101" s="12"/>
      <c r="E101" s="12"/>
      <c r="F101" s="12"/>
      <c r="G101" s="12"/>
      <c r="H101" s="12"/>
      <c r="I101" s="12"/>
      <c r="J101" s="12"/>
      <c r="K101" s="12"/>
      <c r="L101" s="12">
        <f t="shared" si="36"/>
        <v>0</v>
      </c>
      <c r="M101" s="12">
        <f t="shared" si="38"/>
        <v>0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30">
      <c r="A102" s="35" t="s">
        <v>285</v>
      </c>
      <c r="B102" s="36" t="s">
        <v>152</v>
      </c>
      <c r="C102" s="12">
        <f t="shared" si="35"/>
        <v>0</v>
      </c>
      <c r="D102" s="12"/>
      <c r="E102" s="12"/>
      <c r="F102" s="12"/>
      <c r="G102" s="12"/>
      <c r="H102" s="12"/>
      <c r="I102" s="12"/>
      <c r="J102" s="12"/>
      <c r="K102" s="12"/>
      <c r="L102" s="12">
        <f t="shared" si="36"/>
        <v>0</v>
      </c>
      <c r="M102" s="12">
        <f t="shared" si="38"/>
        <v>0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30">
      <c r="A103" s="35" t="s">
        <v>286</v>
      </c>
      <c r="B103" s="36" t="s">
        <v>152</v>
      </c>
      <c r="C103" s="12">
        <f t="shared" si="35"/>
        <v>0</v>
      </c>
      <c r="D103" s="12"/>
      <c r="E103" s="12"/>
      <c r="F103" s="12"/>
      <c r="G103" s="12"/>
      <c r="H103" s="12"/>
      <c r="I103" s="12"/>
      <c r="J103" s="12"/>
      <c r="K103" s="12"/>
      <c r="L103" s="12">
        <f t="shared" si="36"/>
        <v>0</v>
      </c>
      <c r="M103" s="12">
        <f t="shared" si="38"/>
        <v>0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45">
      <c r="A104" s="35" t="s">
        <v>270</v>
      </c>
      <c r="B104" s="36" t="s">
        <v>152</v>
      </c>
      <c r="C104" s="12">
        <f t="shared" si="35"/>
        <v>0</v>
      </c>
      <c r="D104" s="12"/>
      <c r="E104" s="12"/>
      <c r="F104" s="12"/>
      <c r="G104" s="12"/>
      <c r="H104" s="12"/>
      <c r="I104" s="12"/>
      <c r="J104" s="12"/>
      <c r="K104" s="12"/>
      <c r="L104" s="12">
        <f t="shared" si="36"/>
        <v>0</v>
      </c>
      <c r="M104" s="12">
        <f t="shared" si="38"/>
        <v>0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15">
      <c r="A105" s="35" t="s">
        <v>6</v>
      </c>
      <c r="B105" s="36" t="s">
        <v>152</v>
      </c>
      <c r="C105" s="12">
        <f t="shared" si="35"/>
        <v>0</v>
      </c>
      <c r="D105" s="12"/>
      <c r="E105" s="12"/>
      <c r="F105" s="12"/>
      <c r="G105" s="12"/>
      <c r="H105" s="12"/>
      <c r="I105" s="12"/>
      <c r="J105" s="12"/>
      <c r="K105" s="12"/>
      <c r="L105" s="12">
        <f t="shared" si="36"/>
        <v>0</v>
      </c>
      <c r="M105" s="12">
        <f t="shared" si="38"/>
        <v>0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45">
      <c r="A106" s="35" t="s">
        <v>7</v>
      </c>
      <c r="B106" s="36" t="s">
        <v>152</v>
      </c>
      <c r="C106" s="12">
        <f t="shared" si="35"/>
        <v>0</v>
      </c>
      <c r="D106" s="12"/>
      <c r="E106" s="12"/>
      <c r="F106" s="12"/>
      <c r="G106" s="12"/>
      <c r="H106" s="12"/>
      <c r="I106" s="12"/>
      <c r="J106" s="12"/>
      <c r="K106" s="12"/>
      <c r="L106" s="12">
        <f t="shared" si="36"/>
        <v>0</v>
      </c>
      <c r="M106" s="12">
        <f t="shared" si="38"/>
        <v>0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15">
      <c r="A107" s="35" t="s">
        <v>48</v>
      </c>
      <c r="B107" s="36" t="s">
        <v>152</v>
      </c>
      <c r="C107" s="12">
        <f t="shared" si="35"/>
        <v>0</v>
      </c>
      <c r="D107" s="12"/>
      <c r="E107" s="12"/>
      <c r="F107" s="12"/>
      <c r="G107" s="12"/>
      <c r="H107" s="12"/>
      <c r="I107" s="12"/>
      <c r="J107" s="12"/>
      <c r="K107" s="12"/>
      <c r="L107" s="12">
        <f t="shared" si="36"/>
        <v>0</v>
      </c>
      <c r="M107" s="12">
        <f t="shared" si="38"/>
        <v>0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15">
      <c r="A108" s="35" t="s">
        <v>46</v>
      </c>
      <c r="B108" s="36" t="s">
        <v>152</v>
      </c>
      <c r="C108" s="12">
        <f t="shared" si="35"/>
        <v>0</v>
      </c>
      <c r="D108" s="12"/>
      <c r="E108" s="12"/>
      <c r="F108" s="12"/>
      <c r="G108" s="12"/>
      <c r="H108" s="12"/>
      <c r="I108" s="12"/>
      <c r="J108" s="12"/>
      <c r="K108" s="12"/>
      <c r="L108" s="12">
        <f t="shared" si="36"/>
        <v>0</v>
      </c>
      <c r="M108" s="12">
        <f t="shared" si="38"/>
        <v>0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ht="30">
      <c r="A109" s="35" t="s">
        <v>287</v>
      </c>
      <c r="B109" s="36" t="s">
        <v>152</v>
      </c>
      <c r="C109" s="12">
        <f t="shared" si="35"/>
        <v>0</v>
      </c>
      <c r="D109" s="12"/>
      <c r="E109" s="12"/>
      <c r="F109" s="12"/>
      <c r="G109" s="12"/>
      <c r="H109" s="12"/>
      <c r="I109" s="12"/>
      <c r="J109" s="12"/>
      <c r="K109" s="12"/>
      <c r="L109" s="12">
        <f t="shared" si="36"/>
        <v>0</v>
      </c>
      <c r="M109" s="12">
        <f t="shared" si="38"/>
        <v>0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15">
      <c r="A110" s="35" t="s">
        <v>47</v>
      </c>
      <c r="B110" s="36" t="s">
        <v>152</v>
      </c>
      <c r="C110" s="12">
        <f t="shared" si="35"/>
        <v>0</v>
      </c>
      <c r="D110" s="12"/>
      <c r="E110" s="12"/>
      <c r="F110" s="12"/>
      <c r="G110" s="12"/>
      <c r="H110" s="12"/>
      <c r="I110" s="12"/>
      <c r="J110" s="12"/>
      <c r="K110" s="12"/>
      <c r="L110" s="12">
        <f t="shared" si="36"/>
        <v>0</v>
      </c>
      <c r="M110" s="12">
        <f t="shared" si="38"/>
        <v>0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15">
      <c r="A111" s="35" t="s">
        <v>45</v>
      </c>
      <c r="B111" s="36" t="s">
        <v>152</v>
      </c>
      <c r="C111" s="12">
        <f t="shared" si="35"/>
        <v>0</v>
      </c>
      <c r="D111" s="12"/>
      <c r="E111" s="12"/>
      <c r="F111" s="12"/>
      <c r="G111" s="12"/>
      <c r="H111" s="12"/>
      <c r="I111" s="12"/>
      <c r="J111" s="12"/>
      <c r="K111" s="12"/>
      <c r="L111" s="12">
        <f t="shared" si="36"/>
        <v>0</v>
      </c>
      <c r="M111" s="12">
        <f t="shared" si="38"/>
        <v>0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30">
      <c r="A112" s="35" t="s">
        <v>50</v>
      </c>
      <c r="B112" s="36" t="s">
        <v>152</v>
      </c>
      <c r="C112" s="12">
        <f t="shared" si="35"/>
        <v>0</v>
      </c>
      <c r="D112" s="12"/>
      <c r="E112" s="12"/>
      <c r="F112" s="12"/>
      <c r="G112" s="12"/>
      <c r="H112" s="12"/>
      <c r="I112" s="12"/>
      <c r="J112" s="12"/>
      <c r="K112" s="12"/>
      <c r="L112" s="12">
        <f t="shared" si="36"/>
        <v>0</v>
      </c>
      <c r="M112" s="12">
        <f t="shared" si="38"/>
        <v>0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ht="15">
      <c r="A113" s="35" t="s">
        <v>87</v>
      </c>
      <c r="B113" s="36" t="s">
        <v>152</v>
      </c>
      <c r="C113" s="12">
        <f t="shared" si="35"/>
        <v>0</v>
      </c>
      <c r="D113" s="12"/>
      <c r="E113" s="12"/>
      <c r="F113" s="12"/>
      <c r="G113" s="12"/>
      <c r="H113" s="12"/>
      <c r="I113" s="12"/>
      <c r="J113" s="12"/>
      <c r="K113" s="12"/>
      <c r="L113" s="12">
        <f t="shared" si="36"/>
        <v>0</v>
      </c>
      <c r="M113" s="12">
        <f t="shared" si="38"/>
        <v>0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ht="15">
      <c r="A114" s="35" t="s">
        <v>88</v>
      </c>
      <c r="B114" s="36" t="s">
        <v>152</v>
      </c>
      <c r="C114" s="12">
        <f t="shared" si="35"/>
        <v>0</v>
      </c>
      <c r="D114" s="12"/>
      <c r="E114" s="12"/>
      <c r="F114" s="12"/>
      <c r="G114" s="12"/>
      <c r="H114" s="12"/>
      <c r="I114" s="12"/>
      <c r="J114" s="12"/>
      <c r="K114" s="12"/>
      <c r="L114" s="12">
        <f t="shared" si="36"/>
        <v>0</v>
      </c>
      <c r="M114" s="12">
        <f t="shared" si="38"/>
        <v>0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ht="45">
      <c r="A115" s="35" t="s">
        <v>288</v>
      </c>
      <c r="B115" s="36" t="s">
        <v>152</v>
      </c>
      <c r="C115" s="12">
        <f t="shared" si="35"/>
        <v>0</v>
      </c>
      <c r="D115" s="12"/>
      <c r="E115" s="12"/>
      <c r="F115" s="12"/>
      <c r="G115" s="12"/>
      <c r="H115" s="12"/>
      <c r="I115" s="12"/>
      <c r="J115" s="12"/>
      <c r="K115" s="12"/>
      <c r="L115" s="12">
        <f t="shared" si="36"/>
        <v>0</v>
      </c>
      <c r="M115" s="12">
        <f t="shared" si="38"/>
        <v>0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ht="30">
      <c r="A116" s="35" t="s">
        <v>107</v>
      </c>
      <c r="B116" s="36" t="s">
        <v>152</v>
      </c>
      <c r="C116" s="12">
        <f t="shared" si="35"/>
        <v>0</v>
      </c>
      <c r="D116" s="12"/>
      <c r="E116" s="12"/>
      <c r="F116" s="12"/>
      <c r="G116" s="12"/>
      <c r="H116" s="12"/>
      <c r="I116" s="12"/>
      <c r="J116" s="12"/>
      <c r="K116" s="12"/>
      <c r="L116" s="12">
        <f t="shared" si="36"/>
        <v>0</v>
      </c>
      <c r="M116" s="12">
        <f t="shared" si="38"/>
        <v>0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ht="45">
      <c r="A117" s="35" t="s">
        <v>268</v>
      </c>
      <c r="B117" s="36" t="s">
        <v>152</v>
      </c>
      <c r="C117" s="12">
        <f t="shared" si="35"/>
        <v>0</v>
      </c>
      <c r="D117" s="12"/>
      <c r="E117" s="12"/>
      <c r="F117" s="12"/>
      <c r="G117" s="12"/>
      <c r="H117" s="12"/>
      <c r="I117" s="12"/>
      <c r="J117" s="12"/>
      <c r="K117" s="12"/>
      <c r="L117" s="12">
        <f t="shared" si="36"/>
        <v>0</v>
      </c>
      <c r="M117" s="12">
        <f t="shared" si="38"/>
        <v>0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ht="30">
      <c r="A118" s="35" t="s">
        <v>99</v>
      </c>
      <c r="B118" s="36" t="s">
        <v>152</v>
      </c>
      <c r="C118" s="12">
        <f t="shared" si="35"/>
        <v>0</v>
      </c>
      <c r="D118" s="12"/>
      <c r="E118" s="12"/>
      <c r="F118" s="12"/>
      <c r="G118" s="12"/>
      <c r="H118" s="12"/>
      <c r="I118" s="12"/>
      <c r="J118" s="12"/>
      <c r="K118" s="12"/>
      <c r="L118" s="12">
        <f t="shared" si="36"/>
        <v>0</v>
      </c>
      <c r="M118" s="12">
        <f t="shared" si="38"/>
        <v>0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2" customFormat="1" ht="45">
      <c r="A119" s="23" t="s">
        <v>139</v>
      </c>
      <c r="B119" s="22" t="s">
        <v>153</v>
      </c>
      <c r="C119" s="10" t="e">
        <f t="shared" si="35"/>
        <v>#REF!</v>
      </c>
      <c r="D119" s="10">
        <f aca="true" t="shared" si="43" ref="D119:I119">SUM(D120:D140)</f>
        <v>0</v>
      </c>
      <c r="E119" s="10">
        <f t="shared" si="43"/>
        <v>0</v>
      </c>
      <c r="F119" s="10" t="e">
        <f t="shared" si="43"/>
        <v>#REF!</v>
      </c>
      <c r="G119" s="10">
        <f t="shared" si="43"/>
        <v>0</v>
      </c>
      <c r="H119" s="10">
        <f t="shared" si="43"/>
        <v>0</v>
      </c>
      <c r="I119" s="10">
        <f t="shared" si="43"/>
        <v>0</v>
      </c>
      <c r="J119" s="10"/>
      <c r="K119" s="10"/>
      <c r="L119" s="10">
        <f t="shared" si="36"/>
        <v>0</v>
      </c>
      <c r="M119" s="10">
        <f t="shared" si="38"/>
        <v>0</v>
      </c>
      <c r="N119" s="10">
        <f aca="true" t="shared" si="44" ref="N119:AD119">SUM(N120:N140)</f>
        <v>0</v>
      </c>
      <c r="O119" s="10">
        <f t="shared" si="44"/>
        <v>0</v>
      </c>
      <c r="P119" s="10">
        <f t="shared" si="44"/>
        <v>0</v>
      </c>
      <c r="Q119" s="10">
        <f t="shared" si="44"/>
        <v>0</v>
      </c>
      <c r="R119" s="10">
        <f t="shared" si="44"/>
        <v>0</v>
      </c>
      <c r="S119" s="10">
        <f t="shared" si="44"/>
        <v>0</v>
      </c>
      <c r="T119" s="10">
        <f t="shared" si="44"/>
        <v>0</v>
      </c>
      <c r="U119" s="10">
        <f t="shared" si="44"/>
        <v>0</v>
      </c>
      <c r="V119" s="10">
        <f t="shared" si="44"/>
        <v>0</v>
      </c>
      <c r="W119" s="10">
        <f t="shared" si="44"/>
        <v>0</v>
      </c>
      <c r="X119" s="10">
        <f t="shared" si="44"/>
        <v>0</v>
      </c>
      <c r="Y119" s="10">
        <f t="shared" si="44"/>
        <v>0</v>
      </c>
      <c r="Z119" s="10">
        <f t="shared" si="44"/>
        <v>0</v>
      </c>
      <c r="AA119" s="10">
        <f>SUM(AA120:AA140)</f>
        <v>0</v>
      </c>
      <c r="AB119" s="10">
        <f t="shared" si="44"/>
        <v>0</v>
      </c>
      <c r="AC119" s="10">
        <f t="shared" si="44"/>
        <v>0</v>
      </c>
      <c r="AD119" s="10">
        <f t="shared" si="44"/>
        <v>0</v>
      </c>
      <c r="AE119" s="10">
        <f>SUM(AE120:AE140)</f>
        <v>0</v>
      </c>
    </row>
    <row r="120" spans="1:31" ht="15">
      <c r="A120" s="35" t="s">
        <v>43</v>
      </c>
      <c r="B120" s="36" t="s">
        <v>153</v>
      </c>
      <c r="C120" s="12" t="e">
        <f t="shared" si="35"/>
        <v>#REF!</v>
      </c>
      <c r="D120" s="12"/>
      <c r="E120" s="12"/>
      <c r="F120" s="12" t="e">
        <f>F75-F97</f>
        <v>#REF!</v>
      </c>
      <c r="G120" s="12"/>
      <c r="H120" s="12"/>
      <c r="I120" s="12"/>
      <c r="J120" s="12"/>
      <c r="K120" s="12"/>
      <c r="L120" s="12">
        <f t="shared" si="36"/>
        <v>0</v>
      </c>
      <c r="M120" s="12">
        <f t="shared" si="38"/>
        <v>0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ht="30">
      <c r="A121" s="35" t="s">
        <v>49</v>
      </c>
      <c r="B121" s="36" t="s">
        <v>153</v>
      </c>
      <c r="C121" s="12">
        <f t="shared" si="35"/>
        <v>0</v>
      </c>
      <c r="D121" s="12"/>
      <c r="E121" s="12"/>
      <c r="F121" s="12"/>
      <c r="G121" s="12"/>
      <c r="H121" s="12"/>
      <c r="I121" s="12"/>
      <c r="J121" s="12"/>
      <c r="K121" s="12"/>
      <c r="L121" s="12">
        <f t="shared" si="36"/>
        <v>0</v>
      </c>
      <c r="M121" s="12">
        <f t="shared" si="38"/>
        <v>0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ht="30">
      <c r="A122" s="35" t="s">
        <v>289</v>
      </c>
      <c r="B122" s="36" t="s">
        <v>153</v>
      </c>
      <c r="C122" s="12">
        <f t="shared" si="35"/>
        <v>0</v>
      </c>
      <c r="D122" s="12"/>
      <c r="E122" s="12"/>
      <c r="F122" s="12"/>
      <c r="G122" s="12"/>
      <c r="H122" s="12"/>
      <c r="I122" s="12"/>
      <c r="J122" s="12"/>
      <c r="K122" s="12"/>
      <c r="L122" s="12">
        <f t="shared" si="36"/>
        <v>0</v>
      </c>
      <c r="M122" s="12">
        <f t="shared" si="38"/>
        <v>0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ht="30">
      <c r="A123" s="35" t="s">
        <v>284</v>
      </c>
      <c r="B123" s="36" t="s">
        <v>153</v>
      </c>
      <c r="C123" s="12">
        <f t="shared" si="35"/>
        <v>0</v>
      </c>
      <c r="D123" s="12"/>
      <c r="E123" s="12"/>
      <c r="F123" s="12"/>
      <c r="G123" s="12"/>
      <c r="H123" s="12"/>
      <c r="I123" s="12"/>
      <c r="J123" s="12"/>
      <c r="K123" s="12"/>
      <c r="L123" s="12">
        <f t="shared" si="36"/>
        <v>0</v>
      </c>
      <c r="M123" s="12">
        <f t="shared" si="38"/>
        <v>0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ht="30">
      <c r="A124" s="35" t="s">
        <v>285</v>
      </c>
      <c r="B124" s="36" t="s">
        <v>153</v>
      </c>
      <c r="C124" s="12">
        <f t="shared" si="35"/>
        <v>0</v>
      </c>
      <c r="D124" s="12"/>
      <c r="E124" s="12"/>
      <c r="F124" s="12"/>
      <c r="G124" s="12"/>
      <c r="H124" s="12"/>
      <c r="I124" s="12"/>
      <c r="J124" s="12"/>
      <c r="K124" s="12"/>
      <c r="L124" s="12">
        <f t="shared" si="36"/>
        <v>0</v>
      </c>
      <c r="M124" s="12">
        <f t="shared" si="38"/>
        <v>0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ht="30">
      <c r="A125" s="35" t="s">
        <v>286</v>
      </c>
      <c r="B125" s="36" t="s">
        <v>153</v>
      </c>
      <c r="C125" s="12">
        <f t="shared" si="35"/>
        <v>0</v>
      </c>
      <c r="D125" s="12"/>
      <c r="E125" s="12"/>
      <c r="F125" s="12"/>
      <c r="G125" s="12"/>
      <c r="H125" s="12"/>
      <c r="I125" s="12"/>
      <c r="J125" s="12"/>
      <c r="K125" s="12"/>
      <c r="L125" s="12">
        <f t="shared" si="36"/>
        <v>0</v>
      </c>
      <c r="M125" s="12">
        <f t="shared" si="38"/>
        <v>0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ht="45">
      <c r="A126" s="35" t="s">
        <v>270</v>
      </c>
      <c r="B126" s="36" t="s">
        <v>153</v>
      </c>
      <c r="C126" s="12">
        <f t="shared" si="35"/>
        <v>0</v>
      </c>
      <c r="D126" s="12"/>
      <c r="E126" s="12"/>
      <c r="F126" s="12"/>
      <c r="G126" s="12"/>
      <c r="H126" s="12"/>
      <c r="I126" s="12"/>
      <c r="J126" s="12"/>
      <c r="K126" s="12"/>
      <c r="L126" s="12">
        <f t="shared" si="36"/>
        <v>0</v>
      </c>
      <c r="M126" s="12">
        <f t="shared" si="38"/>
        <v>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ht="15">
      <c r="A127" s="35" t="s">
        <v>6</v>
      </c>
      <c r="B127" s="36" t="s">
        <v>153</v>
      </c>
      <c r="C127" s="12">
        <f t="shared" si="35"/>
        <v>0</v>
      </c>
      <c r="D127" s="12"/>
      <c r="E127" s="12"/>
      <c r="F127" s="12"/>
      <c r="G127" s="12"/>
      <c r="H127" s="12"/>
      <c r="I127" s="12"/>
      <c r="J127" s="12"/>
      <c r="K127" s="12"/>
      <c r="L127" s="12">
        <f t="shared" si="36"/>
        <v>0</v>
      </c>
      <c r="M127" s="12">
        <f t="shared" si="38"/>
        <v>0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ht="45">
      <c r="A128" s="35" t="s">
        <v>7</v>
      </c>
      <c r="B128" s="36" t="s">
        <v>153</v>
      </c>
      <c r="C128" s="12">
        <f t="shared" si="35"/>
        <v>0</v>
      </c>
      <c r="D128" s="12"/>
      <c r="E128" s="12"/>
      <c r="F128" s="12"/>
      <c r="G128" s="12"/>
      <c r="H128" s="12"/>
      <c r="I128" s="12"/>
      <c r="J128" s="12"/>
      <c r="K128" s="12"/>
      <c r="L128" s="12">
        <f t="shared" si="36"/>
        <v>0</v>
      </c>
      <c r="M128" s="12">
        <f t="shared" si="38"/>
        <v>0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ht="15">
      <c r="A129" s="35" t="s">
        <v>48</v>
      </c>
      <c r="B129" s="36" t="s">
        <v>153</v>
      </c>
      <c r="C129" s="12">
        <f t="shared" si="35"/>
        <v>0</v>
      </c>
      <c r="D129" s="12"/>
      <c r="E129" s="12"/>
      <c r="F129" s="12"/>
      <c r="G129" s="12"/>
      <c r="H129" s="12"/>
      <c r="I129" s="12"/>
      <c r="J129" s="12"/>
      <c r="K129" s="12"/>
      <c r="L129" s="12">
        <f t="shared" si="36"/>
        <v>0</v>
      </c>
      <c r="M129" s="12">
        <f t="shared" si="38"/>
        <v>0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ht="15">
      <c r="A130" s="35" t="s">
        <v>46</v>
      </c>
      <c r="B130" s="36" t="s">
        <v>153</v>
      </c>
      <c r="C130" s="12">
        <f t="shared" si="35"/>
        <v>0</v>
      </c>
      <c r="D130" s="12"/>
      <c r="E130" s="12"/>
      <c r="F130" s="12"/>
      <c r="G130" s="12"/>
      <c r="H130" s="12"/>
      <c r="I130" s="12"/>
      <c r="J130" s="12"/>
      <c r="K130" s="12"/>
      <c r="L130" s="12">
        <f t="shared" si="36"/>
        <v>0</v>
      </c>
      <c r="M130" s="12">
        <f t="shared" si="38"/>
        <v>0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ht="30">
      <c r="A131" s="35" t="s">
        <v>287</v>
      </c>
      <c r="B131" s="36" t="s">
        <v>153</v>
      </c>
      <c r="C131" s="12">
        <f t="shared" si="35"/>
        <v>0</v>
      </c>
      <c r="D131" s="12"/>
      <c r="E131" s="12"/>
      <c r="F131" s="12"/>
      <c r="G131" s="12"/>
      <c r="H131" s="12"/>
      <c r="I131" s="12"/>
      <c r="J131" s="12"/>
      <c r="K131" s="12"/>
      <c r="L131" s="12">
        <f t="shared" si="36"/>
        <v>0</v>
      </c>
      <c r="M131" s="12">
        <f t="shared" si="38"/>
        <v>0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ht="15">
      <c r="A132" s="35" t="s">
        <v>47</v>
      </c>
      <c r="B132" s="36" t="s">
        <v>153</v>
      </c>
      <c r="C132" s="12">
        <f t="shared" si="35"/>
        <v>0</v>
      </c>
      <c r="D132" s="12"/>
      <c r="E132" s="12"/>
      <c r="F132" s="12"/>
      <c r="G132" s="12"/>
      <c r="H132" s="12"/>
      <c r="I132" s="12"/>
      <c r="J132" s="12"/>
      <c r="K132" s="12"/>
      <c r="L132" s="12">
        <f t="shared" si="36"/>
        <v>0</v>
      </c>
      <c r="M132" s="12">
        <f t="shared" si="38"/>
        <v>0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ht="15">
      <c r="A133" s="35" t="s">
        <v>45</v>
      </c>
      <c r="B133" s="36" t="s">
        <v>153</v>
      </c>
      <c r="C133" s="12">
        <f t="shared" si="35"/>
        <v>0</v>
      </c>
      <c r="D133" s="12"/>
      <c r="E133" s="12"/>
      <c r="F133" s="12"/>
      <c r="G133" s="12"/>
      <c r="H133" s="12"/>
      <c r="I133" s="12"/>
      <c r="J133" s="12"/>
      <c r="K133" s="12"/>
      <c r="L133" s="12">
        <f t="shared" si="36"/>
        <v>0</v>
      </c>
      <c r="M133" s="12">
        <f t="shared" si="38"/>
        <v>0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30">
      <c r="A134" s="35" t="s">
        <v>50</v>
      </c>
      <c r="B134" s="36" t="s">
        <v>153</v>
      </c>
      <c r="C134" s="12">
        <f t="shared" si="35"/>
        <v>0</v>
      </c>
      <c r="D134" s="12"/>
      <c r="E134" s="12"/>
      <c r="F134" s="12"/>
      <c r="G134" s="12"/>
      <c r="H134" s="12"/>
      <c r="I134" s="12"/>
      <c r="J134" s="12"/>
      <c r="K134" s="12"/>
      <c r="L134" s="12">
        <f t="shared" si="36"/>
        <v>0</v>
      </c>
      <c r="M134" s="12">
        <f t="shared" si="38"/>
        <v>0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15">
      <c r="A135" s="35" t="s">
        <v>87</v>
      </c>
      <c r="B135" s="36" t="s">
        <v>153</v>
      </c>
      <c r="C135" s="12">
        <f t="shared" si="35"/>
        <v>0</v>
      </c>
      <c r="D135" s="12"/>
      <c r="E135" s="12"/>
      <c r="F135" s="12"/>
      <c r="G135" s="12"/>
      <c r="H135" s="12"/>
      <c r="I135" s="12"/>
      <c r="J135" s="12"/>
      <c r="K135" s="12"/>
      <c r="L135" s="12">
        <f t="shared" si="36"/>
        <v>0</v>
      </c>
      <c r="M135" s="12">
        <f t="shared" si="38"/>
        <v>0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ht="15">
      <c r="A136" s="35" t="s">
        <v>88</v>
      </c>
      <c r="B136" s="36" t="s">
        <v>153</v>
      </c>
      <c r="C136" s="12">
        <f t="shared" si="35"/>
        <v>0</v>
      </c>
      <c r="D136" s="12"/>
      <c r="E136" s="12"/>
      <c r="F136" s="12"/>
      <c r="G136" s="12"/>
      <c r="H136" s="12"/>
      <c r="I136" s="12"/>
      <c r="J136" s="12"/>
      <c r="K136" s="12"/>
      <c r="L136" s="12">
        <f t="shared" si="36"/>
        <v>0</v>
      </c>
      <c r="M136" s="12">
        <f t="shared" si="38"/>
        <v>0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45">
      <c r="A137" s="35" t="s">
        <v>288</v>
      </c>
      <c r="B137" s="36" t="s">
        <v>153</v>
      </c>
      <c r="C137" s="12">
        <f aca="true" t="shared" si="45" ref="C137:C200">SUM(D137:L137)</f>
        <v>0</v>
      </c>
      <c r="D137" s="12"/>
      <c r="E137" s="12"/>
      <c r="F137" s="12"/>
      <c r="G137" s="12"/>
      <c r="H137" s="12"/>
      <c r="I137" s="12"/>
      <c r="J137" s="12"/>
      <c r="K137" s="12"/>
      <c r="L137" s="12">
        <f aca="true" t="shared" si="46" ref="L137:L200">SUM(M137,R137:AD137)</f>
        <v>0</v>
      </c>
      <c r="M137" s="12">
        <f t="shared" si="38"/>
        <v>0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30">
      <c r="A138" s="35" t="s">
        <v>107</v>
      </c>
      <c r="B138" s="36" t="s">
        <v>153</v>
      </c>
      <c r="C138" s="12">
        <f t="shared" si="45"/>
        <v>0</v>
      </c>
      <c r="D138" s="12"/>
      <c r="E138" s="12"/>
      <c r="F138" s="12"/>
      <c r="G138" s="12"/>
      <c r="H138" s="12"/>
      <c r="I138" s="12"/>
      <c r="J138" s="12"/>
      <c r="K138" s="12"/>
      <c r="L138" s="12">
        <f t="shared" si="46"/>
        <v>0</v>
      </c>
      <c r="M138" s="12">
        <f aca="true" t="shared" si="47" ref="M138:M201">N138+O138+Q138+P138</f>
        <v>0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1" ht="45">
      <c r="A139" s="35" t="s">
        <v>268</v>
      </c>
      <c r="B139" s="36" t="s">
        <v>153</v>
      </c>
      <c r="C139" s="12">
        <f t="shared" si="45"/>
        <v>0</v>
      </c>
      <c r="D139" s="12"/>
      <c r="E139" s="12"/>
      <c r="F139" s="12"/>
      <c r="G139" s="12"/>
      <c r="H139" s="12"/>
      <c r="I139" s="12"/>
      <c r="J139" s="12"/>
      <c r="K139" s="12"/>
      <c r="L139" s="12">
        <f t="shared" si="46"/>
        <v>0</v>
      </c>
      <c r="M139" s="12">
        <f t="shared" si="47"/>
        <v>0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1" ht="30">
      <c r="A140" s="35" t="s">
        <v>99</v>
      </c>
      <c r="B140" s="36" t="s">
        <v>153</v>
      </c>
      <c r="C140" s="12">
        <f t="shared" si="45"/>
        <v>0</v>
      </c>
      <c r="D140" s="12"/>
      <c r="E140" s="12"/>
      <c r="F140" s="12"/>
      <c r="G140" s="12"/>
      <c r="H140" s="12"/>
      <c r="I140" s="12"/>
      <c r="J140" s="12"/>
      <c r="K140" s="12"/>
      <c r="L140" s="12">
        <f t="shared" si="46"/>
        <v>0</v>
      </c>
      <c r="M140" s="12">
        <f t="shared" si="47"/>
        <v>0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1" ht="30">
      <c r="A141" s="24" t="s">
        <v>140</v>
      </c>
      <c r="B141" s="36" t="s">
        <v>154</v>
      </c>
      <c r="C141" s="12">
        <f t="shared" si="45"/>
        <v>0</v>
      </c>
      <c r="D141" s="12"/>
      <c r="E141" s="12"/>
      <c r="F141" s="12"/>
      <c r="G141" s="12"/>
      <c r="H141" s="12"/>
      <c r="I141" s="12"/>
      <c r="J141" s="12"/>
      <c r="K141" s="12"/>
      <c r="L141" s="12">
        <f t="shared" si="46"/>
        <v>0</v>
      </c>
      <c r="M141" s="12">
        <f t="shared" si="47"/>
        <v>0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s="2" customFormat="1" ht="15">
      <c r="A142" s="23" t="s">
        <v>135</v>
      </c>
      <c r="B142" s="22" t="s">
        <v>155</v>
      </c>
      <c r="C142" s="10">
        <f t="shared" si="45"/>
        <v>0</v>
      </c>
      <c r="D142" s="10">
        <f aca="true" t="shared" si="48" ref="D142:I142">SUM(D143:D163)</f>
        <v>0</v>
      </c>
      <c r="E142" s="10">
        <f t="shared" si="48"/>
        <v>0</v>
      </c>
      <c r="F142" s="10">
        <f t="shared" si="48"/>
        <v>0</v>
      </c>
      <c r="G142" s="10">
        <f t="shared" si="48"/>
        <v>0</v>
      </c>
      <c r="H142" s="10">
        <f t="shared" si="48"/>
        <v>0</v>
      </c>
      <c r="I142" s="10">
        <f t="shared" si="48"/>
        <v>0</v>
      </c>
      <c r="J142" s="10"/>
      <c r="K142" s="10"/>
      <c r="L142" s="10">
        <f t="shared" si="46"/>
        <v>0</v>
      </c>
      <c r="M142" s="10">
        <f t="shared" si="47"/>
        <v>0</v>
      </c>
      <c r="N142" s="10">
        <f aca="true" t="shared" si="49" ref="N142:AD142">SUM(N143:N163)</f>
        <v>0</v>
      </c>
      <c r="O142" s="10">
        <f t="shared" si="49"/>
        <v>0</v>
      </c>
      <c r="P142" s="10">
        <f t="shared" si="49"/>
        <v>0</v>
      </c>
      <c r="Q142" s="10">
        <f t="shared" si="49"/>
        <v>0</v>
      </c>
      <c r="R142" s="10">
        <f t="shared" si="49"/>
        <v>0</v>
      </c>
      <c r="S142" s="10">
        <f t="shared" si="49"/>
        <v>0</v>
      </c>
      <c r="T142" s="10">
        <f t="shared" si="49"/>
        <v>0</v>
      </c>
      <c r="U142" s="10">
        <f t="shared" si="49"/>
        <v>0</v>
      </c>
      <c r="V142" s="10">
        <f t="shared" si="49"/>
        <v>0</v>
      </c>
      <c r="W142" s="10">
        <f t="shared" si="49"/>
        <v>0</v>
      </c>
      <c r="X142" s="10">
        <f t="shared" si="49"/>
        <v>0</v>
      </c>
      <c r="Y142" s="10">
        <f t="shared" si="49"/>
        <v>0</v>
      </c>
      <c r="Z142" s="10">
        <f t="shared" si="49"/>
        <v>0</v>
      </c>
      <c r="AA142" s="10">
        <f>SUM(AA143:AA163)</f>
        <v>0</v>
      </c>
      <c r="AB142" s="10">
        <f t="shared" si="49"/>
        <v>0</v>
      </c>
      <c r="AC142" s="10">
        <f t="shared" si="49"/>
        <v>0</v>
      </c>
      <c r="AD142" s="10">
        <f t="shared" si="49"/>
        <v>0</v>
      </c>
      <c r="AE142" s="10">
        <f>SUM(AE143:AE163)</f>
        <v>0</v>
      </c>
    </row>
    <row r="143" spans="1:31" ht="15">
      <c r="A143" s="35" t="s">
        <v>43</v>
      </c>
      <c r="B143" s="36" t="s">
        <v>155</v>
      </c>
      <c r="C143" s="12">
        <f t="shared" si="45"/>
        <v>0</v>
      </c>
      <c r="D143" s="12"/>
      <c r="E143" s="12"/>
      <c r="F143" s="12"/>
      <c r="G143" s="12"/>
      <c r="H143" s="12"/>
      <c r="I143" s="12"/>
      <c r="J143" s="12"/>
      <c r="K143" s="12"/>
      <c r="L143" s="12">
        <f t="shared" si="46"/>
        <v>0</v>
      </c>
      <c r="M143" s="12">
        <f t="shared" si="47"/>
        <v>0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ht="30">
      <c r="A144" s="35" t="s">
        <v>49</v>
      </c>
      <c r="B144" s="36" t="s">
        <v>155</v>
      </c>
      <c r="C144" s="12">
        <f t="shared" si="45"/>
        <v>0</v>
      </c>
      <c r="D144" s="12"/>
      <c r="E144" s="12"/>
      <c r="F144" s="12"/>
      <c r="G144" s="12"/>
      <c r="H144" s="12"/>
      <c r="I144" s="12"/>
      <c r="J144" s="12"/>
      <c r="K144" s="12"/>
      <c r="L144" s="12">
        <f t="shared" si="46"/>
        <v>0</v>
      </c>
      <c r="M144" s="12">
        <f t="shared" si="47"/>
        <v>0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1:31" ht="30">
      <c r="A145" s="35" t="s">
        <v>289</v>
      </c>
      <c r="B145" s="36" t="s">
        <v>155</v>
      </c>
      <c r="C145" s="12">
        <f t="shared" si="45"/>
        <v>0</v>
      </c>
      <c r="D145" s="12"/>
      <c r="E145" s="12"/>
      <c r="F145" s="12"/>
      <c r="G145" s="12"/>
      <c r="H145" s="12"/>
      <c r="I145" s="12"/>
      <c r="J145" s="12"/>
      <c r="K145" s="12"/>
      <c r="L145" s="12">
        <f t="shared" si="46"/>
        <v>0</v>
      </c>
      <c r="M145" s="12">
        <f t="shared" si="47"/>
        <v>0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</row>
    <row r="146" spans="1:31" ht="30">
      <c r="A146" s="35" t="s">
        <v>284</v>
      </c>
      <c r="B146" s="36" t="s">
        <v>155</v>
      </c>
      <c r="C146" s="12">
        <f t="shared" si="45"/>
        <v>0</v>
      </c>
      <c r="D146" s="12"/>
      <c r="E146" s="12"/>
      <c r="F146" s="12"/>
      <c r="G146" s="12"/>
      <c r="H146" s="12"/>
      <c r="I146" s="12"/>
      <c r="J146" s="12"/>
      <c r="K146" s="12"/>
      <c r="L146" s="12">
        <f t="shared" si="46"/>
        <v>0</v>
      </c>
      <c r="M146" s="12">
        <f t="shared" si="47"/>
        <v>0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ht="30">
      <c r="A147" s="35" t="s">
        <v>285</v>
      </c>
      <c r="B147" s="36" t="s">
        <v>155</v>
      </c>
      <c r="C147" s="12">
        <f t="shared" si="45"/>
        <v>0</v>
      </c>
      <c r="D147" s="12"/>
      <c r="E147" s="12"/>
      <c r="F147" s="12"/>
      <c r="G147" s="12"/>
      <c r="H147" s="12"/>
      <c r="I147" s="12"/>
      <c r="J147" s="12"/>
      <c r="K147" s="12"/>
      <c r="L147" s="12">
        <f t="shared" si="46"/>
        <v>0</v>
      </c>
      <c r="M147" s="12">
        <f t="shared" si="47"/>
        <v>0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1:31" ht="30">
      <c r="A148" s="35" t="s">
        <v>286</v>
      </c>
      <c r="B148" s="36" t="s">
        <v>155</v>
      </c>
      <c r="C148" s="12">
        <f t="shared" si="45"/>
        <v>0</v>
      </c>
      <c r="D148" s="12"/>
      <c r="E148" s="12"/>
      <c r="F148" s="12"/>
      <c r="G148" s="12"/>
      <c r="H148" s="12"/>
      <c r="I148" s="12"/>
      <c r="J148" s="12"/>
      <c r="K148" s="12"/>
      <c r="L148" s="12">
        <f t="shared" si="46"/>
        <v>0</v>
      </c>
      <c r="M148" s="12">
        <f t="shared" si="47"/>
        <v>0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ht="45">
      <c r="A149" s="35" t="s">
        <v>270</v>
      </c>
      <c r="B149" s="36" t="s">
        <v>155</v>
      </c>
      <c r="C149" s="12">
        <f t="shared" si="45"/>
        <v>0</v>
      </c>
      <c r="D149" s="12"/>
      <c r="E149" s="12"/>
      <c r="F149" s="12"/>
      <c r="G149" s="12"/>
      <c r="H149" s="12"/>
      <c r="I149" s="12"/>
      <c r="J149" s="12"/>
      <c r="K149" s="12"/>
      <c r="L149" s="12">
        <f t="shared" si="46"/>
        <v>0</v>
      </c>
      <c r="M149" s="12">
        <f t="shared" si="47"/>
        <v>0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1:31" ht="15">
      <c r="A150" s="35" t="s">
        <v>6</v>
      </c>
      <c r="B150" s="36" t="s">
        <v>155</v>
      </c>
      <c r="C150" s="12">
        <f t="shared" si="45"/>
        <v>0</v>
      </c>
      <c r="D150" s="12"/>
      <c r="E150" s="12"/>
      <c r="F150" s="12"/>
      <c r="G150" s="12"/>
      <c r="H150" s="12"/>
      <c r="I150" s="12"/>
      <c r="J150" s="12"/>
      <c r="K150" s="12"/>
      <c r="L150" s="12">
        <f t="shared" si="46"/>
        <v>0</v>
      </c>
      <c r="M150" s="12">
        <f t="shared" si="47"/>
        <v>0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1:31" ht="45">
      <c r="A151" s="35" t="s">
        <v>7</v>
      </c>
      <c r="B151" s="36" t="s">
        <v>155</v>
      </c>
      <c r="C151" s="12">
        <f t="shared" si="45"/>
        <v>0</v>
      </c>
      <c r="D151" s="12"/>
      <c r="E151" s="12"/>
      <c r="F151" s="12"/>
      <c r="G151" s="12"/>
      <c r="H151" s="12"/>
      <c r="I151" s="12"/>
      <c r="J151" s="12"/>
      <c r="K151" s="12"/>
      <c r="L151" s="12">
        <f t="shared" si="46"/>
        <v>0</v>
      </c>
      <c r="M151" s="12">
        <f t="shared" si="47"/>
        <v>0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1:31" ht="15">
      <c r="A152" s="35" t="s">
        <v>48</v>
      </c>
      <c r="B152" s="36" t="s">
        <v>155</v>
      </c>
      <c r="C152" s="12">
        <f t="shared" si="45"/>
        <v>0</v>
      </c>
      <c r="D152" s="12"/>
      <c r="E152" s="12"/>
      <c r="F152" s="12"/>
      <c r="G152" s="12"/>
      <c r="H152" s="12"/>
      <c r="I152" s="12"/>
      <c r="J152" s="12"/>
      <c r="K152" s="12"/>
      <c r="L152" s="12">
        <f t="shared" si="46"/>
        <v>0</v>
      </c>
      <c r="M152" s="12">
        <f t="shared" si="47"/>
        <v>0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 ht="15">
      <c r="A153" s="35" t="s">
        <v>46</v>
      </c>
      <c r="B153" s="36" t="s">
        <v>155</v>
      </c>
      <c r="C153" s="12">
        <f t="shared" si="45"/>
        <v>0</v>
      </c>
      <c r="D153" s="12"/>
      <c r="E153" s="12"/>
      <c r="F153" s="12"/>
      <c r="G153" s="12"/>
      <c r="H153" s="12"/>
      <c r="I153" s="12"/>
      <c r="J153" s="12"/>
      <c r="K153" s="12"/>
      <c r="L153" s="12">
        <f t="shared" si="46"/>
        <v>0</v>
      </c>
      <c r="M153" s="12">
        <f t="shared" si="47"/>
        <v>0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ht="30">
      <c r="A154" s="35" t="s">
        <v>287</v>
      </c>
      <c r="B154" s="36" t="s">
        <v>155</v>
      </c>
      <c r="C154" s="12">
        <f t="shared" si="45"/>
        <v>0</v>
      </c>
      <c r="D154" s="12"/>
      <c r="E154" s="12"/>
      <c r="F154" s="12"/>
      <c r="G154" s="12"/>
      <c r="H154" s="12"/>
      <c r="I154" s="12"/>
      <c r="J154" s="12"/>
      <c r="K154" s="12"/>
      <c r="L154" s="12">
        <f t="shared" si="46"/>
        <v>0</v>
      </c>
      <c r="M154" s="12">
        <f t="shared" si="47"/>
        <v>0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</row>
    <row r="155" spans="1:31" ht="15">
      <c r="A155" s="35" t="s">
        <v>47</v>
      </c>
      <c r="B155" s="36" t="s">
        <v>155</v>
      </c>
      <c r="C155" s="12">
        <f t="shared" si="45"/>
        <v>0</v>
      </c>
      <c r="D155" s="12"/>
      <c r="E155" s="12"/>
      <c r="F155" s="12"/>
      <c r="G155" s="12"/>
      <c r="H155" s="12"/>
      <c r="I155" s="12"/>
      <c r="J155" s="12"/>
      <c r="K155" s="12"/>
      <c r="L155" s="12">
        <f t="shared" si="46"/>
        <v>0</v>
      </c>
      <c r="M155" s="12">
        <f t="shared" si="47"/>
        <v>0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</row>
    <row r="156" spans="1:31" ht="15">
      <c r="A156" s="35" t="s">
        <v>45</v>
      </c>
      <c r="B156" s="36" t="s">
        <v>155</v>
      </c>
      <c r="C156" s="12">
        <f t="shared" si="45"/>
        <v>0</v>
      </c>
      <c r="D156" s="12"/>
      <c r="E156" s="12"/>
      <c r="F156" s="12"/>
      <c r="G156" s="12"/>
      <c r="H156" s="12"/>
      <c r="I156" s="12"/>
      <c r="J156" s="12"/>
      <c r="K156" s="12"/>
      <c r="L156" s="12">
        <f t="shared" si="46"/>
        <v>0</v>
      </c>
      <c r="M156" s="12">
        <f t="shared" si="47"/>
        <v>0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ht="30">
      <c r="A157" s="35" t="s">
        <v>50</v>
      </c>
      <c r="B157" s="36" t="s">
        <v>155</v>
      </c>
      <c r="C157" s="12">
        <f t="shared" si="45"/>
        <v>0</v>
      </c>
      <c r="D157" s="12"/>
      <c r="E157" s="12"/>
      <c r="F157" s="12"/>
      <c r="G157" s="12"/>
      <c r="H157" s="12"/>
      <c r="I157" s="12"/>
      <c r="J157" s="12"/>
      <c r="K157" s="12"/>
      <c r="L157" s="12">
        <f t="shared" si="46"/>
        <v>0</v>
      </c>
      <c r="M157" s="12">
        <f t="shared" si="47"/>
        <v>0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 ht="15">
      <c r="A158" s="35" t="s">
        <v>87</v>
      </c>
      <c r="B158" s="36" t="s">
        <v>155</v>
      </c>
      <c r="C158" s="12">
        <f t="shared" si="45"/>
        <v>0</v>
      </c>
      <c r="D158" s="12"/>
      <c r="E158" s="12"/>
      <c r="F158" s="12"/>
      <c r="G158" s="12"/>
      <c r="H158" s="12"/>
      <c r="I158" s="12"/>
      <c r="J158" s="12"/>
      <c r="K158" s="12"/>
      <c r="L158" s="12">
        <f t="shared" si="46"/>
        <v>0</v>
      </c>
      <c r="M158" s="12">
        <f t="shared" si="47"/>
        <v>0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ht="15">
      <c r="A159" s="35" t="s">
        <v>88</v>
      </c>
      <c r="B159" s="36" t="s">
        <v>155</v>
      </c>
      <c r="C159" s="12">
        <f t="shared" si="45"/>
        <v>0</v>
      </c>
      <c r="D159" s="12"/>
      <c r="E159" s="12"/>
      <c r="F159" s="12"/>
      <c r="G159" s="12"/>
      <c r="H159" s="12"/>
      <c r="I159" s="12"/>
      <c r="J159" s="12"/>
      <c r="K159" s="12"/>
      <c r="L159" s="12">
        <f t="shared" si="46"/>
        <v>0</v>
      </c>
      <c r="M159" s="12">
        <f t="shared" si="47"/>
        <v>0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</row>
    <row r="160" spans="1:31" ht="45">
      <c r="A160" s="35" t="s">
        <v>288</v>
      </c>
      <c r="B160" s="36" t="s">
        <v>155</v>
      </c>
      <c r="C160" s="12">
        <f t="shared" si="45"/>
        <v>0</v>
      </c>
      <c r="D160" s="12"/>
      <c r="E160" s="12"/>
      <c r="F160" s="12"/>
      <c r="G160" s="12"/>
      <c r="H160" s="12"/>
      <c r="I160" s="12"/>
      <c r="J160" s="12"/>
      <c r="K160" s="12"/>
      <c r="L160" s="12">
        <f t="shared" si="46"/>
        <v>0</v>
      </c>
      <c r="M160" s="12">
        <f t="shared" si="47"/>
        <v>0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ht="30">
      <c r="A161" s="35" t="s">
        <v>107</v>
      </c>
      <c r="B161" s="36" t="s">
        <v>155</v>
      </c>
      <c r="C161" s="12">
        <f t="shared" si="45"/>
        <v>0</v>
      </c>
      <c r="D161" s="12"/>
      <c r="E161" s="12"/>
      <c r="F161" s="12"/>
      <c r="G161" s="12"/>
      <c r="H161" s="12"/>
      <c r="I161" s="12"/>
      <c r="J161" s="12"/>
      <c r="K161" s="12"/>
      <c r="L161" s="12">
        <f t="shared" si="46"/>
        <v>0</v>
      </c>
      <c r="M161" s="12">
        <f t="shared" si="47"/>
        <v>0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ht="45">
      <c r="A162" s="35" t="s">
        <v>268</v>
      </c>
      <c r="B162" s="36" t="s">
        <v>155</v>
      </c>
      <c r="C162" s="12">
        <f t="shared" si="45"/>
        <v>0</v>
      </c>
      <c r="D162" s="12"/>
      <c r="E162" s="12"/>
      <c r="F162" s="12"/>
      <c r="G162" s="12"/>
      <c r="H162" s="12"/>
      <c r="I162" s="12"/>
      <c r="J162" s="12"/>
      <c r="K162" s="12"/>
      <c r="L162" s="12">
        <f t="shared" si="46"/>
        <v>0</v>
      </c>
      <c r="M162" s="12">
        <f t="shared" si="47"/>
        <v>0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1" ht="30">
      <c r="A163" s="35" t="s">
        <v>99</v>
      </c>
      <c r="B163" s="36" t="s">
        <v>155</v>
      </c>
      <c r="C163" s="12">
        <f t="shared" si="45"/>
        <v>0</v>
      </c>
      <c r="D163" s="12"/>
      <c r="E163" s="12"/>
      <c r="F163" s="12"/>
      <c r="G163" s="12"/>
      <c r="H163" s="12"/>
      <c r="I163" s="12"/>
      <c r="J163" s="12"/>
      <c r="K163" s="12"/>
      <c r="L163" s="12">
        <f t="shared" si="46"/>
        <v>0</v>
      </c>
      <c r="M163" s="12">
        <f t="shared" si="47"/>
        <v>0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1" s="2" customFormat="1" ht="15">
      <c r="A164" s="23" t="s">
        <v>136</v>
      </c>
      <c r="B164" s="22" t="s">
        <v>156</v>
      </c>
      <c r="C164" s="10">
        <f t="shared" si="45"/>
        <v>1377038</v>
      </c>
      <c r="D164" s="10">
        <f aca="true" t="shared" si="50" ref="D164:I164">SUM(D165:D185)</f>
        <v>0</v>
      </c>
      <c r="E164" s="10">
        <f t="shared" si="50"/>
        <v>0</v>
      </c>
      <c r="F164" s="10">
        <f t="shared" si="50"/>
        <v>1377038</v>
      </c>
      <c r="G164" s="10">
        <f t="shared" si="50"/>
        <v>0</v>
      </c>
      <c r="H164" s="10">
        <f t="shared" si="50"/>
        <v>0</v>
      </c>
      <c r="I164" s="10">
        <f t="shared" si="50"/>
        <v>0</v>
      </c>
      <c r="J164" s="10"/>
      <c r="K164" s="10"/>
      <c r="L164" s="10">
        <f t="shared" si="46"/>
        <v>0</v>
      </c>
      <c r="M164" s="10">
        <f t="shared" si="47"/>
        <v>0</v>
      </c>
      <c r="N164" s="10">
        <f aca="true" t="shared" si="51" ref="N164:AD164">SUM(N165:N185)</f>
        <v>0</v>
      </c>
      <c r="O164" s="10">
        <f t="shared" si="51"/>
        <v>0</v>
      </c>
      <c r="P164" s="10">
        <f t="shared" si="51"/>
        <v>0</v>
      </c>
      <c r="Q164" s="10">
        <f t="shared" si="51"/>
        <v>0</v>
      </c>
      <c r="R164" s="10">
        <f t="shared" si="51"/>
        <v>0</v>
      </c>
      <c r="S164" s="10">
        <f t="shared" si="51"/>
        <v>0</v>
      </c>
      <c r="T164" s="10">
        <f t="shared" si="51"/>
        <v>0</v>
      </c>
      <c r="U164" s="10">
        <f t="shared" si="51"/>
        <v>0</v>
      </c>
      <c r="V164" s="10">
        <f t="shared" si="51"/>
        <v>0</v>
      </c>
      <c r="W164" s="10">
        <f t="shared" si="51"/>
        <v>0</v>
      </c>
      <c r="X164" s="10">
        <f t="shared" si="51"/>
        <v>0</v>
      </c>
      <c r="Y164" s="10">
        <f t="shared" si="51"/>
        <v>0</v>
      </c>
      <c r="Z164" s="10">
        <f t="shared" si="51"/>
        <v>0</v>
      </c>
      <c r="AA164" s="10">
        <f>SUM(AA165:AA185)</f>
        <v>0</v>
      </c>
      <c r="AB164" s="10">
        <f t="shared" si="51"/>
        <v>0</v>
      </c>
      <c r="AC164" s="10">
        <f t="shared" si="51"/>
        <v>0</v>
      </c>
      <c r="AD164" s="10">
        <f t="shared" si="51"/>
        <v>0</v>
      </c>
      <c r="AE164" s="10">
        <f>SUM(AE165:AE185)</f>
        <v>0</v>
      </c>
    </row>
    <row r="165" spans="1:31" ht="15">
      <c r="A165" s="35" t="s">
        <v>43</v>
      </c>
      <c r="B165" s="36" t="s">
        <v>156</v>
      </c>
      <c r="C165" s="12">
        <f t="shared" si="45"/>
        <v>1377038</v>
      </c>
      <c r="D165" s="12"/>
      <c r="E165" s="12"/>
      <c r="F165" s="12">
        <f>984296+392742</f>
        <v>1377038</v>
      </c>
      <c r="G165" s="12"/>
      <c r="H165" s="12"/>
      <c r="I165" s="12"/>
      <c r="J165" s="12"/>
      <c r="K165" s="12"/>
      <c r="L165" s="12">
        <f t="shared" si="46"/>
        <v>0</v>
      </c>
      <c r="M165" s="12">
        <f t="shared" si="47"/>
        <v>0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1" ht="30">
      <c r="A166" s="35" t="s">
        <v>49</v>
      </c>
      <c r="B166" s="36" t="s">
        <v>156</v>
      </c>
      <c r="C166" s="12">
        <f t="shared" si="45"/>
        <v>0</v>
      </c>
      <c r="D166" s="12"/>
      <c r="E166" s="12"/>
      <c r="F166" s="12"/>
      <c r="G166" s="12"/>
      <c r="H166" s="12"/>
      <c r="I166" s="12"/>
      <c r="J166" s="12"/>
      <c r="K166" s="12"/>
      <c r="L166" s="12">
        <f t="shared" si="46"/>
        <v>0</v>
      </c>
      <c r="M166" s="12">
        <f t="shared" si="47"/>
        <v>0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ht="30">
      <c r="A167" s="35" t="s">
        <v>289</v>
      </c>
      <c r="B167" s="36" t="s">
        <v>156</v>
      </c>
      <c r="C167" s="12">
        <f t="shared" si="45"/>
        <v>0</v>
      </c>
      <c r="D167" s="12"/>
      <c r="E167" s="12"/>
      <c r="F167" s="12"/>
      <c r="G167" s="12"/>
      <c r="H167" s="12"/>
      <c r="I167" s="12"/>
      <c r="J167" s="12"/>
      <c r="K167" s="12"/>
      <c r="L167" s="12">
        <f t="shared" si="46"/>
        <v>0</v>
      </c>
      <c r="M167" s="12">
        <f t="shared" si="47"/>
        <v>0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1" ht="30">
      <c r="A168" s="35" t="s">
        <v>284</v>
      </c>
      <c r="B168" s="36" t="s">
        <v>156</v>
      </c>
      <c r="C168" s="12">
        <f t="shared" si="45"/>
        <v>0</v>
      </c>
      <c r="D168" s="12"/>
      <c r="E168" s="12"/>
      <c r="F168" s="12"/>
      <c r="G168" s="12"/>
      <c r="H168" s="12"/>
      <c r="I168" s="12"/>
      <c r="J168" s="12"/>
      <c r="K168" s="12"/>
      <c r="L168" s="12">
        <f t="shared" si="46"/>
        <v>0</v>
      </c>
      <c r="M168" s="12">
        <f t="shared" si="47"/>
        <v>0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1" ht="30">
      <c r="A169" s="35" t="s">
        <v>285</v>
      </c>
      <c r="B169" s="36" t="s">
        <v>156</v>
      </c>
      <c r="C169" s="12">
        <f t="shared" si="45"/>
        <v>0</v>
      </c>
      <c r="D169" s="12"/>
      <c r="E169" s="12"/>
      <c r="F169" s="12"/>
      <c r="G169" s="12"/>
      <c r="H169" s="12"/>
      <c r="I169" s="12"/>
      <c r="J169" s="12"/>
      <c r="K169" s="12"/>
      <c r="L169" s="12">
        <f t="shared" si="46"/>
        <v>0</v>
      </c>
      <c r="M169" s="12">
        <f t="shared" si="47"/>
        <v>0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 ht="30">
      <c r="A170" s="35" t="s">
        <v>286</v>
      </c>
      <c r="B170" s="36" t="s">
        <v>156</v>
      </c>
      <c r="C170" s="12">
        <f t="shared" si="45"/>
        <v>0</v>
      </c>
      <c r="D170" s="12"/>
      <c r="E170" s="12"/>
      <c r="F170" s="12"/>
      <c r="G170" s="12"/>
      <c r="H170" s="12"/>
      <c r="I170" s="12"/>
      <c r="J170" s="12"/>
      <c r="K170" s="12"/>
      <c r="L170" s="12">
        <f t="shared" si="46"/>
        <v>0</v>
      </c>
      <c r="M170" s="12">
        <f t="shared" si="47"/>
        <v>0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ht="45">
      <c r="A171" s="35" t="s">
        <v>270</v>
      </c>
      <c r="B171" s="36" t="s">
        <v>156</v>
      </c>
      <c r="C171" s="12">
        <f t="shared" si="45"/>
        <v>0</v>
      </c>
      <c r="D171" s="12"/>
      <c r="E171" s="12"/>
      <c r="F171" s="12"/>
      <c r="G171" s="12"/>
      <c r="H171" s="12"/>
      <c r="I171" s="12"/>
      <c r="J171" s="12"/>
      <c r="K171" s="12"/>
      <c r="L171" s="12">
        <f t="shared" si="46"/>
        <v>0</v>
      </c>
      <c r="M171" s="12">
        <f t="shared" si="47"/>
        <v>0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  <row r="172" spans="1:31" ht="15">
      <c r="A172" s="35" t="s">
        <v>6</v>
      </c>
      <c r="B172" s="36" t="s">
        <v>156</v>
      </c>
      <c r="C172" s="12">
        <f t="shared" si="45"/>
        <v>0</v>
      </c>
      <c r="D172" s="12"/>
      <c r="E172" s="12"/>
      <c r="F172" s="12"/>
      <c r="G172" s="12"/>
      <c r="H172" s="12"/>
      <c r="I172" s="12"/>
      <c r="J172" s="12"/>
      <c r="K172" s="12"/>
      <c r="L172" s="12">
        <f t="shared" si="46"/>
        <v>0</v>
      </c>
      <c r="M172" s="12">
        <f t="shared" si="47"/>
        <v>0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</row>
    <row r="173" spans="1:31" ht="45">
      <c r="A173" s="35" t="s">
        <v>7</v>
      </c>
      <c r="B173" s="36" t="s">
        <v>156</v>
      </c>
      <c r="C173" s="12">
        <f t="shared" si="45"/>
        <v>0</v>
      </c>
      <c r="D173" s="12"/>
      <c r="E173" s="12"/>
      <c r="F173" s="12"/>
      <c r="G173" s="12"/>
      <c r="H173" s="12"/>
      <c r="I173" s="12"/>
      <c r="J173" s="12"/>
      <c r="K173" s="12"/>
      <c r="L173" s="12">
        <f t="shared" si="46"/>
        <v>0</v>
      </c>
      <c r="M173" s="12">
        <f t="shared" si="47"/>
        <v>0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31" ht="15">
      <c r="A174" s="35" t="s">
        <v>48</v>
      </c>
      <c r="B174" s="36" t="s">
        <v>156</v>
      </c>
      <c r="C174" s="12">
        <f t="shared" si="45"/>
        <v>0</v>
      </c>
      <c r="D174" s="12"/>
      <c r="E174" s="12"/>
      <c r="F174" s="12"/>
      <c r="G174" s="12"/>
      <c r="H174" s="12"/>
      <c r="I174" s="12"/>
      <c r="J174" s="12"/>
      <c r="K174" s="12"/>
      <c r="L174" s="12">
        <f t="shared" si="46"/>
        <v>0</v>
      </c>
      <c r="M174" s="12">
        <f t="shared" si="47"/>
        <v>0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</row>
    <row r="175" spans="1:31" ht="15">
      <c r="A175" s="35" t="s">
        <v>46</v>
      </c>
      <c r="B175" s="36" t="s">
        <v>156</v>
      </c>
      <c r="C175" s="12">
        <f t="shared" si="45"/>
        <v>0</v>
      </c>
      <c r="D175" s="12"/>
      <c r="E175" s="12"/>
      <c r="F175" s="12"/>
      <c r="G175" s="12"/>
      <c r="H175" s="12"/>
      <c r="I175" s="12"/>
      <c r="J175" s="12"/>
      <c r="K175" s="12"/>
      <c r="L175" s="12">
        <f t="shared" si="46"/>
        <v>0</v>
      </c>
      <c r="M175" s="12">
        <f t="shared" si="47"/>
        <v>0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ht="30">
      <c r="A176" s="35" t="s">
        <v>287</v>
      </c>
      <c r="B176" s="36" t="s">
        <v>156</v>
      </c>
      <c r="C176" s="12">
        <f t="shared" si="45"/>
        <v>0</v>
      </c>
      <c r="D176" s="12"/>
      <c r="E176" s="12"/>
      <c r="F176" s="12"/>
      <c r="G176" s="12"/>
      <c r="H176" s="12"/>
      <c r="I176" s="12"/>
      <c r="J176" s="12"/>
      <c r="K176" s="12"/>
      <c r="L176" s="12">
        <f t="shared" si="46"/>
        <v>0</v>
      </c>
      <c r="M176" s="12">
        <f t="shared" si="47"/>
        <v>0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ht="15">
      <c r="A177" s="35" t="s">
        <v>47</v>
      </c>
      <c r="B177" s="36" t="s">
        <v>156</v>
      </c>
      <c r="C177" s="12">
        <f t="shared" si="45"/>
        <v>0</v>
      </c>
      <c r="D177" s="12"/>
      <c r="E177" s="12"/>
      <c r="F177" s="12"/>
      <c r="G177" s="12"/>
      <c r="H177" s="12"/>
      <c r="I177" s="12"/>
      <c r="J177" s="12"/>
      <c r="K177" s="12"/>
      <c r="L177" s="12">
        <f t="shared" si="46"/>
        <v>0</v>
      </c>
      <c r="M177" s="12">
        <f t="shared" si="47"/>
        <v>0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31" ht="15">
      <c r="A178" s="35" t="s">
        <v>45</v>
      </c>
      <c r="B178" s="36" t="s">
        <v>156</v>
      </c>
      <c r="C178" s="12">
        <f t="shared" si="45"/>
        <v>0</v>
      </c>
      <c r="D178" s="12"/>
      <c r="E178" s="12"/>
      <c r="F178" s="12"/>
      <c r="G178" s="12"/>
      <c r="H178" s="12"/>
      <c r="I178" s="12"/>
      <c r="J178" s="12"/>
      <c r="K178" s="12"/>
      <c r="L178" s="12">
        <f t="shared" si="46"/>
        <v>0</v>
      </c>
      <c r="M178" s="12">
        <f t="shared" si="47"/>
        <v>0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ht="30">
      <c r="A179" s="35" t="s">
        <v>50</v>
      </c>
      <c r="B179" s="36" t="s">
        <v>156</v>
      </c>
      <c r="C179" s="12">
        <f t="shared" si="45"/>
        <v>0</v>
      </c>
      <c r="D179" s="12"/>
      <c r="E179" s="12"/>
      <c r="F179" s="12"/>
      <c r="G179" s="12"/>
      <c r="H179" s="12"/>
      <c r="I179" s="12"/>
      <c r="J179" s="12"/>
      <c r="K179" s="12"/>
      <c r="L179" s="12">
        <f t="shared" si="46"/>
        <v>0</v>
      </c>
      <c r="M179" s="12">
        <f t="shared" si="47"/>
        <v>0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31" ht="15">
      <c r="A180" s="35" t="s">
        <v>87</v>
      </c>
      <c r="B180" s="36" t="s">
        <v>156</v>
      </c>
      <c r="C180" s="12">
        <f t="shared" si="45"/>
        <v>0</v>
      </c>
      <c r="D180" s="12"/>
      <c r="E180" s="12"/>
      <c r="F180" s="12"/>
      <c r="G180" s="12"/>
      <c r="H180" s="12"/>
      <c r="I180" s="12"/>
      <c r="J180" s="12"/>
      <c r="K180" s="12"/>
      <c r="L180" s="12">
        <f t="shared" si="46"/>
        <v>0</v>
      </c>
      <c r="M180" s="12">
        <f t="shared" si="47"/>
        <v>0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</row>
    <row r="181" spans="1:31" ht="15">
      <c r="A181" s="35" t="s">
        <v>88</v>
      </c>
      <c r="B181" s="36" t="s">
        <v>156</v>
      </c>
      <c r="C181" s="12">
        <f t="shared" si="45"/>
        <v>0</v>
      </c>
      <c r="D181" s="12"/>
      <c r="E181" s="12"/>
      <c r="F181" s="12"/>
      <c r="G181" s="12"/>
      <c r="H181" s="12"/>
      <c r="I181" s="12"/>
      <c r="J181" s="12"/>
      <c r="K181" s="12"/>
      <c r="L181" s="12">
        <f t="shared" si="46"/>
        <v>0</v>
      </c>
      <c r="M181" s="12">
        <f t="shared" si="47"/>
        <v>0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ht="45">
      <c r="A182" s="35" t="s">
        <v>288</v>
      </c>
      <c r="B182" s="36" t="s">
        <v>156</v>
      </c>
      <c r="C182" s="12">
        <f t="shared" si="45"/>
        <v>0</v>
      </c>
      <c r="D182" s="12"/>
      <c r="E182" s="12"/>
      <c r="F182" s="12"/>
      <c r="G182" s="12"/>
      <c r="H182" s="12"/>
      <c r="I182" s="12"/>
      <c r="J182" s="12"/>
      <c r="K182" s="12"/>
      <c r="L182" s="12">
        <f t="shared" si="46"/>
        <v>0</v>
      </c>
      <c r="M182" s="12">
        <f t="shared" si="47"/>
        <v>0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ht="30">
      <c r="A183" s="35" t="s">
        <v>107</v>
      </c>
      <c r="B183" s="36" t="s">
        <v>156</v>
      </c>
      <c r="C183" s="12">
        <f t="shared" si="45"/>
        <v>0</v>
      </c>
      <c r="D183" s="12"/>
      <c r="E183" s="12"/>
      <c r="F183" s="12"/>
      <c r="G183" s="12"/>
      <c r="H183" s="12"/>
      <c r="I183" s="12"/>
      <c r="J183" s="12"/>
      <c r="K183" s="12"/>
      <c r="L183" s="12">
        <f t="shared" si="46"/>
        <v>0</v>
      </c>
      <c r="M183" s="12">
        <f t="shared" si="47"/>
        <v>0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ht="45">
      <c r="A184" s="35" t="s">
        <v>268</v>
      </c>
      <c r="B184" s="36" t="s">
        <v>156</v>
      </c>
      <c r="C184" s="12">
        <f t="shared" si="45"/>
        <v>0</v>
      </c>
      <c r="D184" s="12"/>
      <c r="E184" s="12"/>
      <c r="F184" s="12"/>
      <c r="G184" s="12"/>
      <c r="H184" s="12"/>
      <c r="I184" s="12"/>
      <c r="J184" s="12"/>
      <c r="K184" s="12"/>
      <c r="L184" s="12">
        <f t="shared" si="46"/>
        <v>0</v>
      </c>
      <c r="M184" s="12">
        <f t="shared" si="47"/>
        <v>0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ht="30">
      <c r="A185" s="35" t="s">
        <v>99</v>
      </c>
      <c r="B185" s="36" t="s">
        <v>156</v>
      </c>
      <c r="C185" s="12">
        <f t="shared" si="45"/>
        <v>0</v>
      </c>
      <c r="D185" s="12"/>
      <c r="E185" s="12"/>
      <c r="F185" s="12"/>
      <c r="G185" s="12"/>
      <c r="H185" s="12"/>
      <c r="I185" s="12"/>
      <c r="J185" s="12"/>
      <c r="K185" s="12"/>
      <c r="L185" s="12">
        <f t="shared" si="46"/>
        <v>0</v>
      </c>
      <c r="M185" s="12">
        <f t="shared" si="47"/>
        <v>0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s="2" customFormat="1" ht="45">
      <c r="A186" s="23" t="s">
        <v>141</v>
      </c>
      <c r="B186" s="22" t="s">
        <v>157</v>
      </c>
      <c r="C186" s="10">
        <f t="shared" si="45"/>
        <v>-1377038</v>
      </c>
      <c r="D186" s="10">
        <f>D142-D164</f>
        <v>0</v>
      </c>
      <c r="E186" s="10"/>
      <c r="F186" s="10">
        <f>F142-F164</f>
        <v>-1377038</v>
      </c>
      <c r="G186" s="10"/>
      <c r="H186" s="10"/>
      <c r="I186" s="10"/>
      <c r="J186" s="10"/>
      <c r="K186" s="10"/>
      <c r="L186" s="10">
        <f t="shared" si="46"/>
        <v>0</v>
      </c>
      <c r="M186" s="10">
        <f t="shared" si="47"/>
        <v>0</v>
      </c>
      <c r="N186" s="10"/>
      <c r="O186" s="10"/>
      <c r="P186" s="10"/>
      <c r="Q186" s="10"/>
      <c r="R186" s="10"/>
      <c r="S186" s="10"/>
      <c r="T186" s="10"/>
      <c r="U186" s="10">
        <f>U142-U164</f>
        <v>0</v>
      </c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ht="15">
      <c r="A187" s="35" t="s">
        <v>43</v>
      </c>
      <c r="B187" s="36" t="s">
        <v>157</v>
      </c>
      <c r="C187" s="12">
        <f t="shared" si="45"/>
        <v>-1377038</v>
      </c>
      <c r="D187" s="12"/>
      <c r="E187" s="12"/>
      <c r="F187" s="12">
        <f>F143-F165</f>
        <v>-1377038</v>
      </c>
      <c r="G187" s="12"/>
      <c r="H187" s="12"/>
      <c r="I187" s="12"/>
      <c r="J187" s="12"/>
      <c r="K187" s="12"/>
      <c r="L187" s="12">
        <f t="shared" si="46"/>
        <v>0</v>
      </c>
      <c r="M187" s="12">
        <f t="shared" si="47"/>
        <v>0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ht="30">
      <c r="A188" s="35" t="s">
        <v>49</v>
      </c>
      <c r="B188" s="36" t="s">
        <v>157</v>
      </c>
      <c r="C188" s="12">
        <f t="shared" si="45"/>
        <v>0</v>
      </c>
      <c r="D188" s="12"/>
      <c r="E188" s="12"/>
      <c r="F188" s="12"/>
      <c r="G188" s="12"/>
      <c r="H188" s="12"/>
      <c r="I188" s="12"/>
      <c r="J188" s="12"/>
      <c r="K188" s="12"/>
      <c r="L188" s="12">
        <f t="shared" si="46"/>
        <v>0</v>
      </c>
      <c r="M188" s="12">
        <f t="shared" si="47"/>
        <v>0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ht="30">
      <c r="A189" s="35" t="s">
        <v>289</v>
      </c>
      <c r="B189" s="36" t="s">
        <v>157</v>
      </c>
      <c r="C189" s="12">
        <f t="shared" si="45"/>
        <v>0</v>
      </c>
      <c r="D189" s="12"/>
      <c r="E189" s="12"/>
      <c r="F189" s="12"/>
      <c r="G189" s="12"/>
      <c r="H189" s="12"/>
      <c r="I189" s="12"/>
      <c r="J189" s="12"/>
      <c r="K189" s="12"/>
      <c r="L189" s="12">
        <f t="shared" si="46"/>
        <v>0</v>
      </c>
      <c r="M189" s="12">
        <f t="shared" si="47"/>
        <v>0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ht="30">
      <c r="A190" s="35" t="s">
        <v>284</v>
      </c>
      <c r="B190" s="36" t="s">
        <v>157</v>
      </c>
      <c r="C190" s="12">
        <f t="shared" si="45"/>
        <v>0</v>
      </c>
      <c r="D190" s="12"/>
      <c r="E190" s="12"/>
      <c r="F190" s="12"/>
      <c r="G190" s="12"/>
      <c r="H190" s="12"/>
      <c r="I190" s="12"/>
      <c r="J190" s="12"/>
      <c r="K190" s="12"/>
      <c r="L190" s="12">
        <f t="shared" si="46"/>
        <v>0</v>
      </c>
      <c r="M190" s="12">
        <f t="shared" si="47"/>
        <v>0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ht="30">
      <c r="A191" s="35" t="s">
        <v>285</v>
      </c>
      <c r="B191" s="36" t="s">
        <v>157</v>
      </c>
      <c r="C191" s="12">
        <f t="shared" si="45"/>
        <v>0</v>
      </c>
      <c r="D191" s="12"/>
      <c r="E191" s="12"/>
      <c r="F191" s="12"/>
      <c r="G191" s="12"/>
      <c r="H191" s="12"/>
      <c r="I191" s="12"/>
      <c r="J191" s="12"/>
      <c r="K191" s="12"/>
      <c r="L191" s="12">
        <f t="shared" si="46"/>
        <v>0</v>
      </c>
      <c r="M191" s="12">
        <f t="shared" si="47"/>
        <v>0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</row>
    <row r="192" spans="1:31" ht="30">
      <c r="A192" s="35" t="s">
        <v>286</v>
      </c>
      <c r="B192" s="36" t="s">
        <v>157</v>
      </c>
      <c r="C192" s="12">
        <f t="shared" si="45"/>
        <v>0</v>
      </c>
      <c r="D192" s="12"/>
      <c r="E192" s="12"/>
      <c r="F192" s="12"/>
      <c r="G192" s="12"/>
      <c r="H192" s="12"/>
      <c r="I192" s="12"/>
      <c r="J192" s="12"/>
      <c r="K192" s="12"/>
      <c r="L192" s="12">
        <f t="shared" si="46"/>
        <v>0</v>
      </c>
      <c r="M192" s="12">
        <f t="shared" si="47"/>
        <v>0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</row>
    <row r="193" spans="1:31" ht="45">
      <c r="A193" s="35" t="s">
        <v>270</v>
      </c>
      <c r="B193" s="36" t="s">
        <v>157</v>
      </c>
      <c r="C193" s="12">
        <f t="shared" si="45"/>
        <v>0</v>
      </c>
      <c r="D193" s="12"/>
      <c r="E193" s="12"/>
      <c r="F193" s="12"/>
      <c r="G193" s="12"/>
      <c r="H193" s="12"/>
      <c r="I193" s="12"/>
      <c r="J193" s="12"/>
      <c r="K193" s="12"/>
      <c r="L193" s="12">
        <f t="shared" si="46"/>
        <v>0</v>
      </c>
      <c r="M193" s="12">
        <f t="shared" si="47"/>
        <v>0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</row>
    <row r="194" spans="1:31" ht="15">
      <c r="A194" s="35" t="s">
        <v>6</v>
      </c>
      <c r="B194" s="36" t="s">
        <v>157</v>
      </c>
      <c r="C194" s="12">
        <f t="shared" si="45"/>
        <v>0</v>
      </c>
      <c r="D194" s="12"/>
      <c r="E194" s="12"/>
      <c r="F194" s="12"/>
      <c r="G194" s="12"/>
      <c r="H194" s="12"/>
      <c r="I194" s="12"/>
      <c r="J194" s="12"/>
      <c r="K194" s="12"/>
      <c r="L194" s="12">
        <f t="shared" si="46"/>
        <v>0</v>
      </c>
      <c r="M194" s="12">
        <f t="shared" si="47"/>
        <v>0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</row>
    <row r="195" spans="1:31" ht="45">
      <c r="A195" s="35" t="s">
        <v>7</v>
      </c>
      <c r="B195" s="36" t="s">
        <v>157</v>
      </c>
      <c r="C195" s="12">
        <f t="shared" si="45"/>
        <v>0</v>
      </c>
      <c r="D195" s="12"/>
      <c r="E195" s="12"/>
      <c r="F195" s="12"/>
      <c r="G195" s="12"/>
      <c r="H195" s="12"/>
      <c r="I195" s="12"/>
      <c r="J195" s="12"/>
      <c r="K195" s="12"/>
      <c r="L195" s="12">
        <f t="shared" si="46"/>
        <v>0</v>
      </c>
      <c r="M195" s="12">
        <f t="shared" si="47"/>
        <v>0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</row>
    <row r="196" spans="1:31" ht="15">
      <c r="A196" s="35" t="s">
        <v>48</v>
      </c>
      <c r="B196" s="36" t="s">
        <v>157</v>
      </c>
      <c r="C196" s="12">
        <f t="shared" si="45"/>
        <v>0</v>
      </c>
      <c r="D196" s="12"/>
      <c r="E196" s="12"/>
      <c r="F196" s="12"/>
      <c r="G196" s="12"/>
      <c r="H196" s="12"/>
      <c r="I196" s="12"/>
      <c r="J196" s="12"/>
      <c r="K196" s="12"/>
      <c r="L196" s="12">
        <f t="shared" si="46"/>
        <v>0</v>
      </c>
      <c r="M196" s="12">
        <f t="shared" si="47"/>
        <v>0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</row>
    <row r="197" spans="1:31" ht="15">
      <c r="A197" s="35" t="s">
        <v>46</v>
      </c>
      <c r="B197" s="36" t="s">
        <v>157</v>
      </c>
      <c r="C197" s="12">
        <f t="shared" si="45"/>
        <v>0</v>
      </c>
      <c r="D197" s="12"/>
      <c r="E197" s="12"/>
      <c r="F197" s="12"/>
      <c r="G197" s="12"/>
      <c r="H197" s="12"/>
      <c r="I197" s="12"/>
      <c r="J197" s="12"/>
      <c r="K197" s="12"/>
      <c r="L197" s="12">
        <f t="shared" si="46"/>
        <v>0</v>
      </c>
      <c r="M197" s="12">
        <f t="shared" si="47"/>
        <v>0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</row>
    <row r="198" spans="1:31" ht="30">
      <c r="A198" s="35" t="s">
        <v>287</v>
      </c>
      <c r="B198" s="36" t="s">
        <v>157</v>
      </c>
      <c r="C198" s="12">
        <f t="shared" si="45"/>
        <v>0</v>
      </c>
      <c r="D198" s="12"/>
      <c r="E198" s="12"/>
      <c r="F198" s="12"/>
      <c r="G198" s="12"/>
      <c r="H198" s="12"/>
      <c r="I198" s="12"/>
      <c r="J198" s="12"/>
      <c r="K198" s="12"/>
      <c r="L198" s="12">
        <f t="shared" si="46"/>
        <v>0</v>
      </c>
      <c r="M198" s="12">
        <f t="shared" si="47"/>
        <v>0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</row>
    <row r="199" spans="1:31" ht="15">
      <c r="A199" s="35" t="s">
        <v>47</v>
      </c>
      <c r="B199" s="36" t="s">
        <v>157</v>
      </c>
      <c r="C199" s="12">
        <f t="shared" si="45"/>
        <v>0</v>
      </c>
      <c r="D199" s="12"/>
      <c r="E199" s="12"/>
      <c r="F199" s="12"/>
      <c r="G199" s="12"/>
      <c r="H199" s="12"/>
      <c r="I199" s="12"/>
      <c r="J199" s="12"/>
      <c r="K199" s="12"/>
      <c r="L199" s="12">
        <f t="shared" si="46"/>
        <v>0</v>
      </c>
      <c r="M199" s="12">
        <f t="shared" si="47"/>
        <v>0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</row>
    <row r="200" spans="1:31" ht="15">
      <c r="A200" s="35" t="s">
        <v>45</v>
      </c>
      <c r="B200" s="36" t="s">
        <v>157</v>
      </c>
      <c r="C200" s="12">
        <f t="shared" si="45"/>
        <v>0</v>
      </c>
      <c r="D200" s="12"/>
      <c r="E200" s="12"/>
      <c r="F200" s="12"/>
      <c r="G200" s="12"/>
      <c r="H200" s="12"/>
      <c r="I200" s="12"/>
      <c r="J200" s="12"/>
      <c r="K200" s="12"/>
      <c r="L200" s="12">
        <f t="shared" si="46"/>
        <v>0</v>
      </c>
      <c r="M200" s="12">
        <f t="shared" si="47"/>
        <v>0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</row>
    <row r="201" spans="1:31" ht="30">
      <c r="A201" s="35" t="s">
        <v>50</v>
      </c>
      <c r="B201" s="36" t="s">
        <v>157</v>
      </c>
      <c r="C201" s="12">
        <f aca="true" t="shared" si="52" ref="C201:C264">SUM(D201:L201)</f>
        <v>0</v>
      </c>
      <c r="D201" s="12"/>
      <c r="E201" s="12"/>
      <c r="F201" s="12"/>
      <c r="G201" s="12"/>
      <c r="H201" s="12"/>
      <c r="I201" s="12"/>
      <c r="J201" s="12"/>
      <c r="K201" s="12"/>
      <c r="L201" s="12">
        <f aca="true" t="shared" si="53" ref="L201:L264">SUM(M201,R201:AD201)</f>
        <v>0</v>
      </c>
      <c r="M201" s="12">
        <f t="shared" si="47"/>
        <v>0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</row>
    <row r="202" spans="1:31" ht="15">
      <c r="A202" s="35" t="s">
        <v>87</v>
      </c>
      <c r="B202" s="36" t="s">
        <v>157</v>
      </c>
      <c r="C202" s="12">
        <f t="shared" si="52"/>
        <v>0</v>
      </c>
      <c r="D202" s="12"/>
      <c r="E202" s="12"/>
      <c r="F202" s="12"/>
      <c r="G202" s="12"/>
      <c r="H202" s="12"/>
      <c r="I202" s="12"/>
      <c r="J202" s="12"/>
      <c r="K202" s="12"/>
      <c r="L202" s="12">
        <f t="shared" si="53"/>
        <v>0</v>
      </c>
      <c r="M202" s="12">
        <f aca="true" t="shared" si="54" ref="M202:M265">N202+O202+Q202+P202</f>
        <v>0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ht="15">
      <c r="A203" s="35" t="s">
        <v>88</v>
      </c>
      <c r="B203" s="36" t="s">
        <v>157</v>
      </c>
      <c r="C203" s="12">
        <f t="shared" si="52"/>
        <v>0</v>
      </c>
      <c r="D203" s="12"/>
      <c r="E203" s="12"/>
      <c r="F203" s="12"/>
      <c r="G203" s="12"/>
      <c r="H203" s="12"/>
      <c r="I203" s="12"/>
      <c r="J203" s="12"/>
      <c r="K203" s="12"/>
      <c r="L203" s="12">
        <f t="shared" si="53"/>
        <v>0</v>
      </c>
      <c r="M203" s="12">
        <f t="shared" si="54"/>
        <v>0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spans="1:31" ht="45">
      <c r="A204" s="35" t="s">
        <v>288</v>
      </c>
      <c r="B204" s="36" t="s">
        <v>157</v>
      </c>
      <c r="C204" s="12">
        <f t="shared" si="52"/>
        <v>0</v>
      </c>
      <c r="D204" s="12"/>
      <c r="E204" s="12"/>
      <c r="F204" s="12"/>
      <c r="G204" s="12"/>
      <c r="H204" s="12"/>
      <c r="I204" s="12"/>
      <c r="J204" s="12"/>
      <c r="K204" s="12"/>
      <c r="L204" s="12">
        <f t="shared" si="53"/>
        <v>0</v>
      </c>
      <c r="M204" s="12">
        <f t="shared" si="54"/>
        <v>0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</row>
    <row r="205" spans="1:31" ht="30">
      <c r="A205" s="35" t="s">
        <v>107</v>
      </c>
      <c r="B205" s="36" t="s">
        <v>157</v>
      </c>
      <c r="C205" s="12">
        <f t="shared" si="52"/>
        <v>0</v>
      </c>
      <c r="D205" s="12"/>
      <c r="E205" s="12"/>
      <c r="F205" s="12"/>
      <c r="G205" s="12"/>
      <c r="H205" s="12"/>
      <c r="I205" s="12"/>
      <c r="J205" s="12"/>
      <c r="K205" s="12"/>
      <c r="L205" s="12">
        <f t="shared" si="53"/>
        <v>0</v>
      </c>
      <c r="M205" s="12">
        <f t="shared" si="54"/>
        <v>0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</row>
    <row r="206" spans="1:31" ht="45">
      <c r="A206" s="35" t="s">
        <v>268</v>
      </c>
      <c r="B206" s="36" t="s">
        <v>157</v>
      </c>
      <c r="C206" s="12">
        <f t="shared" si="52"/>
        <v>0</v>
      </c>
      <c r="D206" s="12"/>
      <c r="E206" s="12"/>
      <c r="F206" s="12"/>
      <c r="G206" s="12"/>
      <c r="H206" s="12"/>
      <c r="I206" s="12"/>
      <c r="J206" s="12"/>
      <c r="K206" s="12"/>
      <c r="L206" s="12">
        <f t="shared" si="53"/>
        <v>0</v>
      </c>
      <c r="M206" s="12">
        <f t="shared" si="54"/>
        <v>0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</row>
    <row r="207" spans="1:31" ht="30">
      <c r="A207" s="35" t="s">
        <v>99</v>
      </c>
      <c r="B207" s="36" t="s">
        <v>157</v>
      </c>
      <c r="C207" s="12">
        <f t="shared" si="52"/>
        <v>0</v>
      </c>
      <c r="D207" s="12"/>
      <c r="E207" s="12"/>
      <c r="F207" s="12"/>
      <c r="G207" s="12"/>
      <c r="H207" s="12"/>
      <c r="I207" s="12"/>
      <c r="J207" s="12"/>
      <c r="K207" s="12"/>
      <c r="L207" s="12">
        <f t="shared" si="53"/>
        <v>0</v>
      </c>
      <c r="M207" s="12">
        <f t="shared" si="54"/>
        <v>0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</row>
    <row r="208" spans="1:31" s="2" customFormat="1" ht="75">
      <c r="A208" s="23" t="s">
        <v>142</v>
      </c>
      <c r="B208" s="22" t="s">
        <v>158</v>
      </c>
      <c r="C208" s="10" t="e">
        <f t="shared" si="52"/>
        <v>#REF!</v>
      </c>
      <c r="D208" s="10">
        <f aca="true" t="shared" si="55" ref="D208:K208">SUM(D209:D229)</f>
        <v>0</v>
      </c>
      <c r="E208" s="10">
        <f t="shared" si="55"/>
        <v>0</v>
      </c>
      <c r="F208" s="10" t="e">
        <f t="shared" si="55"/>
        <v>#REF!</v>
      </c>
      <c r="G208" s="10">
        <f t="shared" si="55"/>
        <v>0</v>
      </c>
      <c r="H208" s="10">
        <f t="shared" si="55"/>
        <v>0</v>
      </c>
      <c r="I208" s="10">
        <f t="shared" si="55"/>
        <v>0</v>
      </c>
      <c r="J208" s="10">
        <f t="shared" si="55"/>
        <v>0</v>
      </c>
      <c r="K208" s="10">
        <f t="shared" si="55"/>
        <v>0</v>
      </c>
      <c r="L208" s="10">
        <f t="shared" si="53"/>
        <v>-5658053</v>
      </c>
      <c r="M208" s="10">
        <f t="shared" si="54"/>
        <v>-2168794</v>
      </c>
      <c r="N208" s="10">
        <f aca="true" t="shared" si="56" ref="N208:AD208">SUM(N209:N229)</f>
        <v>-1</v>
      </c>
      <c r="O208" s="10">
        <f t="shared" si="56"/>
        <v>-29</v>
      </c>
      <c r="P208" s="10">
        <f>SUM(P209:P229)</f>
        <v>0</v>
      </c>
      <c r="Q208" s="10">
        <f t="shared" si="56"/>
        <v>-2168764</v>
      </c>
      <c r="R208" s="10">
        <f t="shared" si="56"/>
        <v>-149110</v>
      </c>
      <c r="S208" s="10">
        <f t="shared" si="56"/>
        <v>-15435</v>
      </c>
      <c r="T208" s="10">
        <f t="shared" si="56"/>
        <v>-688</v>
      </c>
      <c r="U208" s="10">
        <f t="shared" si="56"/>
        <v>-36898</v>
      </c>
      <c r="V208" s="10">
        <f t="shared" si="56"/>
        <v>0</v>
      </c>
      <c r="W208" s="10">
        <f t="shared" si="56"/>
        <v>-3481845</v>
      </c>
      <c r="X208" s="10">
        <f t="shared" si="56"/>
        <v>0</v>
      </c>
      <c r="Y208" s="10">
        <f t="shared" si="56"/>
        <v>0</v>
      </c>
      <c r="Z208" s="10">
        <f>SUM(Z209:Z229)</f>
        <v>21628</v>
      </c>
      <c r="AA208" s="10">
        <f>SUM(AA209:AA229)</f>
        <v>215677</v>
      </c>
      <c r="AB208" s="10">
        <f t="shared" si="56"/>
        <v>739</v>
      </c>
      <c r="AC208" s="10">
        <f t="shared" si="56"/>
        <v>0</v>
      </c>
      <c r="AD208" s="10">
        <f t="shared" si="56"/>
        <v>-43327</v>
      </c>
      <c r="AE208" s="10">
        <f>SUM(AE209:AE229)</f>
        <v>8214952</v>
      </c>
    </row>
    <row r="209" spans="1:31" ht="15">
      <c r="A209" s="35" t="s">
        <v>43</v>
      </c>
      <c r="B209" s="36" t="s">
        <v>158</v>
      </c>
      <c r="C209" s="12" t="e">
        <f t="shared" si="52"/>
        <v>#REF!</v>
      </c>
      <c r="D209" s="12">
        <f aca="true" t="shared" si="57" ref="D209:D229">D53</f>
        <v>0</v>
      </c>
      <c r="E209" s="12"/>
      <c r="F209" s="12" t="e">
        <f>F53+F186+F119</f>
        <v>#REF!</v>
      </c>
      <c r="G209" s="12"/>
      <c r="H209" s="12"/>
      <c r="I209" s="12"/>
      <c r="J209" s="12"/>
      <c r="K209" s="12"/>
      <c r="L209" s="12">
        <f t="shared" si="53"/>
        <v>-2238166</v>
      </c>
      <c r="M209" s="12">
        <f t="shared" si="54"/>
        <v>-2168794</v>
      </c>
      <c r="N209" s="12">
        <f aca="true" t="shared" si="58" ref="N209:AD209">N53+N120</f>
        <v>-1</v>
      </c>
      <c r="O209" s="12">
        <f t="shared" si="58"/>
        <v>-29</v>
      </c>
      <c r="P209" s="12">
        <f aca="true" t="shared" si="59" ref="P209:P229">P53+P120</f>
        <v>0</v>
      </c>
      <c r="Q209" s="12">
        <f t="shared" si="58"/>
        <v>-2168764</v>
      </c>
      <c r="R209" s="12">
        <f t="shared" si="58"/>
        <v>0</v>
      </c>
      <c r="S209" s="12">
        <f t="shared" si="58"/>
        <v>-25357</v>
      </c>
      <c r="T209" s="12">
        <f t="shared" si="58"/>
        <v>-688</v>
      </c>
      <c r="U209" s="12">
        <f t="shared" si="58"/>
        <v>0</v>
      </c>
      <c r="V209" s="12">
        <f t="shared" si="58"/>
        <v>0</v>
      </c>
      <c r="W209" s="12">
        <f t="shared" si="58"/>
        <v>0</v>
      </c>
      <c r="X209" s="12">
        <f t="shared" si="58"/>
        <v>0</v>
      </c>
      <c r="Y209" s="12">
        <f t="shared" si="58"/>
        <v>0</v>
      </c>
      <c r="Z209" s="12">
        <f aca="true" t="shared" si="60" ref="Z209:Z229">Z53+Z120</f>
        <v>0</v>
      </c>
      <c r="AA209" s="12">
        <f aca="true" t="shared" si="61" ref="AA209:AA229">AA53+AA120</f>
        <v>0</v>
      </c>
      <c r="AB209" s="12">
        <f t="shared" si="58"/>
        <v>0</v>
      </c>
      <c r="AC209" s="12">
        <f t="shared" si="58"/>
        <v>0</v>
      </c>
      <c r="AD209" s="12">
        <f t="shared" si="58"/>
        <v>-43327</v>
      </c>
      <c r="AE209" s="12">
        <f>AE53+AE120</f>
        <v>8214952</v>
      </c>
    </row>
    <row r="210" spans="1:31" ht="30">
      <c r="A210" s="35" t="s">
        <v>49</v>
      </c>
      <c r="B210" s="36" t="s">
        <v>158</v>
      </c>
      <c r="C210" s="12">
        <f t="shared" si="52"/>
        <v>1093463</v>
      </c>
      <c r="D210" s="12">
        <f t="shared" si="57"/>
        <v>0</v>
      </c>
      <c r="E210" s="12"/>
      <c r="F210" s="12">
        <f aca="true" t="shared" si="62" ref="F210:F229">F54</f>
        <v>1093463</v>
      </c>
      <c r="G210" s="12"/>
      <c r="H210" s="12"/>
      <c r="I210" s="12"/>
      <c r="J210" s="12"/>
      <c r="K210" s="12"/>
      <c r="L210" s="12">
        <f t="shared" si="53"/>
        <v>0</v>
      </c>
      <c r="M210" s="12">
        <f t="shared" si="54"/>
        <v>0</v>
      </c>
      <c r="N210" s="12">
        <f aca="true" t="shared" si="63" ref="N210:AD210">N54+N121</f>
        <v>0</v>
      </c>
      <c r="O210" s="12">
        <f t="shared" si="63"/>
        <v>0</v>
      </c>
      <c r="P210" s="12">
        <f t="shared" si="59"/>
        <v>0</v>
      </c>
      <c r="Q210" s="12">
        <f t="shared" si="63"/>
        <v>0</v>
      </c>
      <c r="R210" s="12">
        <f t="shared" si="63"/>
        <v>0</v>
      </c>
      <c r="S210" s="12">
        <f t="shared" si="63"/>
        <v>0</v>
      </c>
      <c r="T210" s="12">
        <f t="shared" si="63"/>
        <v>0</v>
      </c>
      <c r="U210" s="12">
        <f t="shared" si="63"/>
        <v>0</v>
      </c>
      <c r="V210" s="12">
        <f t="shared" si="63"/>
        <v>0</v>
      </c>
      <c r="W210" s="12">
        <f t="shared" si="63"/>
        <v>0</v>
      </c>
      <c r="X210" s="12">
        <f t="shared" si="63"/>
        <v>0</v>
      </c>
      <c r="Y210" s="12">
        <f t="shared" si="63"/>
        <v>0</v>
      </c>
      <c r="Z210" s="12">
        <f t="shared" si="60"/>
        <v>0</v>
      </c>
      <c r="AA210" s="12">
        <f t="shared" si="61"/>
        <v>0</v>
      </c>
      <c r="AB210" s="12">
        <f t="shared" si="63"/>
        <v>0</v>
      </c>
      <c r="AC210" s="12">
        <f t="shared" si="63"/>
        <v>0</v>
      </c>
      <c r="AD210" s="12">
        <f t="shared" si="63"/>
        <v>0</v>
      </c>
      <c r="AE210" s="12">
        <f aca="true" t="shared" si="64" ref="AE210:AE229">AE54+AE121</f>
        <v>0</v>
      </c>
    </row>
    <row r="211" spans="1:31" ht="30">
      <c r="A211" s="35" t="s">
        <v>289</v>
      </c>
      <c r="B211" s="36" t="s">
        <v>158</v>
      </c>
      <c r="C211" s="12">
        <f t="shared" si="52"/>
        <v>385713</v>
      </c>
      <c r="D211" s="12">
        <f t="shared" si="57"/>
        <v>0</v>
      </c>
      <c r="E211" s="12"/>
      <c r="F211" s="12">
        <f t="shared" si="62"/>
        <v>385713</v>
      </c>
      <c r="G211" s="12"/>
      <c r="H211" s="12"/>
      <c r="I211" s="12"/>
      <c r="J211" s="12"/>
      <c r="K211" s="12"/>
      <c r="L211" s="12">
        <f t="shared" si="53"/>
        <v>0</v>
      </c>
      <c r="M211" s="12">
        <f t="shared" si="54"/>
        <v>0</v>
      </c>
      <c r="N211" s="12">
        <f aca="true" t="shared" si="65" ref="N211:AD211">N55+N122</f>
        <v>0</v>
      </c>
      <c r="O211" s="12">
        <f t="shared" si="65"/>
        <v>0</v>
      </c>
      <c r="P211" s="12">
        <f t="shared" si="59"/>
        <v>0</v>
      </c>
      <c r="Q211" s="12">
        <f t="shared" si="65"/>
        <v>0</v>
      </c>
      <c r="R211" s="12">
        <f t="shared" si="65"/>
        <v>0</v>
      </c>
      <c r="S211" s="12">
        <f t="shared" si="65"/>
        <v>0</v>
      </c>
      <c r="T211" s="12">
        <f t="shared" si="65"/>
        <v>0</v>
      </c>
      <c r="U211" s="12">
        <f t="shared" si="65"/>
        <v>0</v>
      </c>
      <c r="V211" s="12">
        <f t="shared" si="65"/>
        <v>0</v>
      </c>
      <c r="W211" s="12">
        <f t="shared" si="65"/>
        <v>0</v>
      </c>
      <c r="X211" s="12">
        <f t="shared" si="65"/>
        <v>0</v>
      </c>
      <c r="Y211" s="12">
        <f t="shared" si="65"/>
        <v>0</v>
      </c>
      <c r="Z211" s="12">
        <f t="shared" si="60"/>
        <v>0</v>
      </c>
      <c r="AA211" s="12">
        <f t="shared" si="61"/>
        <v>0</v>
      </c>
      <c r="AB211" s="12">
        <f t="shared" si="65"/>
        <v>0</v>
      </c>
      <c r="AC211" s="12">
        <f t="shared" si="65"/>
        <v>0</v>
      </c>
      <c r="AD211" s="12">
        <f t="shared" si="65"/>
        <v>0</v>
      </c>
      <c r="AE211" s="12">
        <f t="shared" si="64"/>
        <v>0</v>
      </c>
    </row>
    <row r="212" spans="1:31" ht="30">
      <c r="A212" s="35" t="s">
        <v>284</v>
      </c>
      <c r="B212" s="36" t="s">
        <v>158</v>
      </c>
      <c r="C212" s="12">
        <f t="shared" si="52"/>
        <v>2070131</v>
      </c>
      <c r="D212" s="12">
        <f t="shared" si="57"/>
        <v>0</v>
      </c>
      <c r="E212" s="12">
        <f aca="true" t="shared" si="66" ref="E212:E217">E56</f>
        <v>0</v>
      </c>
      <c r="F212" s="12">
        <f t="shared" si="62"/>
        <v>2070131</v>
      </c>
      <c r="G212" s="12"/>
      <c r="H212" s="12"/>
      <c r="I212" s="12"/>
      <c r="J212" s="12"/>
      <c r="K212" s="12"/>
      <c r="L212" s="12">
        <f t="shared" si="53"/>
        <v>0</v>
      </c>
      <c r="M212" s="12">
        <f t="shared" si="54"/>
        <v>0</v>
      </c>
      <c r="N212" s="12">
        <f aca="true" t="shared" si="67" ref="N212:AD212">N56+N123</f>
        <v>0</v>
      </c>
      <c r="O212" s="12">
        <f t="shared" si="67"/>
        <v>0</v>
      </c>
      <c r="P212" s="12">
        <f t="shared" si="59"/>
        <v>0</v>
      </c>
      <c r="Q212" s="12">
        <f t="shared" si="67"/>
        <v>0</v>
      </c>
      <c r="R212" s="12">
        <f t="shared" si="67"/>
        <v>0</v>
      </c>
      <c r="S212" s="12">
        <f t="shared" si="67"/>
        <v>0</v>
      </c>
      <c r="T212" s="12">
        <f t="shared" si="67"/>
        <v>0</v>
      </c>
      <c r="U212" s="12">
        <f t="shared" si="67"/>
        <v>0</v>
      </c>
      <c r="V212" s="12">
        <f t="shared" si="67"/>
        <v>0</v>
      </c>
      <c r="W212" s="12">
        <f t="shared" si="67"/>
        <v>0</v>
      </c>
      <c r="X212" s="12">
        <f t="shared" si="67"/>
        <v>0</v>
      </c>
      <c r="Y212" s="12">
        <f t="shared" si="67"/>
        <v>0</v>
      </c>
      <c r="Z212" s="12">
        <f t="shared" si="60"/>
        <v>0</v>
      </c>
      <c r="AA212" s="12">
        <f t="shared" si="61"/>
        <v>0</v>
      </c>
      <c r="AB212" s="12">
        <f t="shared" si="67"/>
        <v>0</v>
      </c>
      <c r="AC212" s="12">
        <f t="shared" si="67"/>
        <v>0</v>
      </c>
      <c r="AD212" s="12">
        <f t="shared" si="67"/>
        <v>0</v>
      </c>
      <c r="AE212" s="12">
        <f t="shared" si="64"/>
        <v>0</v>
      </c>
    </row>
    <row r="213" spans="1:31" ht="30">
      <c r="A213" s="35" t="s">
        <v>285</v>
      </c>
      <c r="B213" s="36" t="s">
        <v>158</v>
      </c>
      <c r="C213" s="12">
        <f t="shared" si="52"/>
        <v>3272957</v>
      </c>
      <c r="D213" s="12">
        <f t="shared" si="57"/>
        <v>0</v>
      </c>
      <c r="E213" s="12">
        <f t="shared" si="66"/>
        <v>0</v>
      </c>
      <c r="F213" s="12">
        <f t="shared" si="62"/>
        <v>3272957</v>
      </c>
      <c r="G213" s="12"/>
      <c r="H213" s="12"/>
      <c r="I213" s="12"/>
      <c r="J213" s="12"/>
      <c r="K213" s="12"/>
      <c r="L213" s="12">
        <f t="shared" si="53"/>
        <v>0</v>
      </c>
      <c r="M213" s="12">
        <f t="shared" si="54"/>
        <v>0</v>
      </c>
      <c r="N213" s="12">
        <f aca="true" t="shared" si="68" ref="N213:AD213">N57+N124</f>
        <v>0</v>
      </c>
      <c r="O213" s="12">
        <f t="shared" si="68"/>
        <v>0</v>
      </c>
      <c r="P213" s="12">
        <f t="shared" si="59"/>
        <v>0</v>
      </c>
      <c r="Q213" s="12">
        <f t="shared" si="68"/>
        <v>0</v>
      </c>
      <c r="R213" s="12">
        <f t="shared" si="68"/>
        <v>0</v>
      </c>
      <c r="S213" s="12">
        <f t="shared" si="68"/>
        <v>0</v>
      </c>
      <c r="T213" s="12">
        <f t="shared" si="68"/>
        <v>0</v>
      </c>
      <c r="U213" s="12">
        <f t="shared" si="68"/>
        <v>0</v>
      </c>
      <c r="V213" s="12">
        <f t="shared" si="68"/>
        <v>0</v>
      </c>
      <c r="W213" s="12">
        <f t="shared" si="68"/>
        <v>0</v>
      </c>
      <c r="X213" s="12">
        <f t="shared" si="68"/>
        <v>0</v>
      </c>
      <c r="Y213" s="12">
        <f t="shared" si="68"/>
        <v>0</v>
      </c>
      <c r="Z213" s="12">
        <f t="shared" si="60"/>
        <v>0</v>
      </c>
      <c r="AA213" s="12">
        <f t="shared" si="61"/>
        <v>0</v>
      </c>
      <c r="AB213" s="12">
        <f t="shared" si="68"/>
        <v>0</v>
      </c>
      <c r="AC213" s="12">
        <f t="shared" si="68"/>
        <v>0</v>
      </c>
      <c r="AD213" s="12">
        <f t="shared" si="68"/>
        <v>0</v>
      </c>
      <c r="AE213" s="12">
        <f t="shared" si="64"/>
        <v>0</v>
      </c>
    </row>
    <row r="214" spans="1:31" ht="30">
      <c r="A214" s="35" t="s">
        <v>286</v>
      </c>
      <c r="B214" s="36" t="s">
        <v>158</v>
      </c>
      <c r="C214" s="12">
        <f t="shared" si="52"/>
        <v>110</v>
      </c>
      <c r="D214" s="12">
        <f t="shared" si="57"/>
        <v>0</v>
      </c>
      <c r="E214" s="12">
        <f t="shared" si="66"/>
        <v>0</v>
      </c>
      <c r="F214" s="12">
        <f t="shared" si="62"/>
        <v>0</v>
      </c>
      <c r="G214" s="12"/>
      <c r="H214" s="12"/>
      <c r="I214" s="12"/>
      <c r="J214" s="12"/>
      <c r="K214" s="12"/>
      <c r="L214" s="12">
        <f t="shared" si="53"/>
        <v>110</v>
      </c>
      <c r="M214" s="12">
        <f t="shared" si="54"/>
        <v>0</v>
      </c>
      <c r="N214" s="12">
        <f aca="true" t="shared" si="69" ref="N214:AD214">N58+N125</f>
        <v>0</v>
      </c>
      <c r="O214" s="12">
        <f t="shared" si="69"/>
        <v>0</v>
      </c>
      <c r="P214" s="12">
        <f t="shared" si="59"/>
        <v>0</v>
      </c>
      <c r="Q214" s="12">
        <f t="shared" si="69"/>
        <v>0</v>
      </c>
      <c r="R214" s="12">
        <f t="shared" si="69"/>
        <v>110</v>
      </c>
      <c r="S214" s="12">
        <f t="shared" si="69"/>
        <v>0</v>
      </c>
      <c r="T214" s="12">
        <f t="shared" si="69"/>
        <v>0</v>
      </c>
      <c r="U214" s="12">
        <f t="shared" si="69"/>
        <v>0</v>
      </c>
      <c r="V214" s="12">
        <f t="shared" si="69"/>
        <v>0</v>
      </c>
      <c r="W214" s="12">
        <f t="shared" si="69"/>
        <v>0</v>
      </c>
      <c r="X214" s="12">
        <f t="shared" si="69"/>
        <v>0</v>
      </c>
      <c r="Y214" s="12">
        <f t="shared" si="69"/>
        <v>0</v>
      </c>
      <c r="Z214" s="12">
        <f t="shared" si="60"/>
        <v>0</v>
      </c>
      <c r="AA214" s="12">
        <f t="shared" si="61"/>
        <v>0</v>
      </c>
      <c r="AB214" s="12">
        <f t="shared" si="69"/>
        <v>0</v>
      </c>
      <c r="AC214" s="12">
        <f t="shared" si="69"/>
        <v>0</v>
      </c>
      <c r="AD214" s="12">
        <f t="shared" si="69"/>
        <v>0</v>
      </c>
      <c r="AE214" s="12">
        <f t="shared" si="64"/>
        <v>0</v>
      </c>
    </row>
    <row r="215" spans="1:31" ht="45">
      <c r="A215" s="35" t="s">
        <v>270</v>
      </c>
      <c r="B215" s="36" t="s">
        <v>158</v>
      </c>
      <c r="C215" s="12">
        <f t="shared" si="52"/>
        <v>2878830</v>
      </c>
      <c r="D215" s="12">
        <f t="shared" si="57"/>
        <v>0</v>
      </c>
      <c r="E215" s="12">
        <f t="shared" si="66"/>
        <v>0</v>
      </c>
      <c r="F215" s="12">
        <f t="shared" si="62"/>
        <v>2878830</v>
      </c>
      <c r="G215" s="12"/>
      <c r="H215" s="12"/>
      <c r="I215" s="12"/>
      <c r="J215" s="12"/>
      <c r="K215" s="12"/>
      <c r="L215" s="12">
        <f t="shared" si="53"/>
        <v>0</v>
      </c>
      <c r="M215" s="12">
        <f t="shared" si="54"/>
        <v>0</v>
      </c>
      <c r="N215" s="12">
        <f aca="true" t="shared" si="70" ref="N215:AD215">N59+N126</f>
        <v>0</v>
      </c>
      <c r="O215" s="12">
        <f t="shared" si="70"/>
        <v>0</v>
      </c>
      <c r="P215" s="12">
        <f t="shared" si="59"/>
        <v>0</v>
      </c>
      <c r="Q215" s="12">
        <f t="shared" si="70"/>
        <v>0</v>
      </c>
      <c r="R215" s="12">
        <f t="shared" si="70"/>
        <v>0</v>
      </c>
      <c r="S215" s="12">
        <f t="shared" si="70"/>
        <v>0</v>
      </c>
      <c r="T215" s="12">
        <f t="shared" si="70"/>
        <v>0</v>
      </c>
      <c r="U215" s="12">
        <f t="shared" si="70"/>
        <v>0</v>
      </c>
      <c r="V215" s="12">
        <f t="shared" si="70"/>
        <v>0</v>
      </c>
      <c r="W215" s="12">
        <f t="shared" si="70"/>
        <v>0</v>
      </c>
      <c r="X215" s="12">
        <f t="shared" si="70"/>
        <v>0</v>
      </c>
      <c r="Y215" s="12">
        <f t="shared" si="70"/>
        <v>0</v>
      </c>
      <c r="Z215" s="12">
        <f t="shared" si="60"/>
        <v>0</v>
      </c>
      <c r="AA215" s="12">
        <f t="shared" si="61"/>
        <v>0</v>
      </c>
      <c r="AB215" s="12">
        <f t="shared" si="70"/>
        <v>0</v>
      </c>
      <c r="AC215" s="12">
        <f t="shared" si="70"/>
        <v>0</v>
      </c>
      <c r="AD215" s="12">
        <f t="shared" si="70"/>
        <v>0</v>
      </c>
      <c r="AE215" s="12">
        <f t="shared" si="64"/>
        <v>0</v>
      </c>
    </row>
    <row r="216" spans="1:31" ht="15">
      <c r="A216" s="35" t="s">
        <v>6</v>
      </c>
      <c r="B216" s="36" t="s">
        <v>158</v>
      </c>
      <c r="C216" s="12">
        <f t="shared" si="52"/>
        <v>-2702421</v>
      </c>
      <c r="D216" s="12">
        <f t="shared" si="57"/>
        <v>0</v>
      </c>
      <c r="E216" s="12">
        <f t="shared" si="66"/>
        <v>0</v>
      </c>
      <c r="F216" s="12">
        <f t="shared" si="62"/>
        <v>0</v>
      </c>
      <c r="G216" s="12"/>
      <c r="H216" s="12"/>
      <c r="I216" s="12"/>
      <c r="J216" s="12"/>
      <c r="K216" s="12"/>
      <c r="L216" s="12">
        <f t="shared" si="53"/>
        <v>-2702421</v>
      </c>
      <c r="M216" s="12">
        <f t="shared" si="54"/>
        <v>0</v>
      </c>
      <c r="N216" s="12">
        <f aca="true" t="shared" si="71" ref="N216:AD216">N60+N127</f>
        <v>0</v>
      </c>
      <c r="O216" s="12">
        <f t="shared" si="71"/>
        <v>0</v>
      </c>
      <c r="P216" s="12">
        <f t="shared" si="59"/>
        <v>0</v>
      </c>
      <c r="Q216" s="12">
        <f t="shared" si="71"/>
        <v>0</v>
      </c>
      <c r="R216" s="12">
        <f t="shared" si="71"/>
        <v>0</v>
      </c>
      <c r="S216" s="12">
        <f t="shared" si="71"/>
        <v>42770</v>
      </c>
      <c r="T216" s="12">
        <f t="shared" si="71"/>
        <v>0</v>
      </c>
      <c r="U216" s="12">
        <f t="shared" si="71"/>
        <v>0</v>
      </c>
      <c r="V216" s="12">
        <f t="shared" si="71"/>
        <v>0</v>
      </c>
      <c r="W216" s="12">
        <f t="shared" si="71"/>
        <v>-2982496</v>
      </c>
      <c r="X216" s="12">
        <f t="shared" si="71"/>
        <v>0</v>
      </c>
      <c r="Y216" s="12">
        <f t="shared" si="71"/>
        <v>0</v>
      </c>
      <c r="Z216" s="12">
        <f t="shared" si="60"/>
        <v>21628</v>
      </c>
      <c r="AA216" s="12">
        <f t="shared" si="61"/>
        <v>215677</v>
      </c>
      <c r="AB216" s="12">
        <f t="shared" si="71"/>
        <v>0</v>
      </c>
      <c r="AC216" s="12">
        <f t="shared" si="71"/>
        <v>0</v>
      </c>
      <c r="AD216" s="12">
        <f t="shared" si="71"/>
        <v>0</v>
      </c>
      <c r="AE216" s="12">
        <f t="shared" si="64"/>
        <v>0</v>
      </c>
    </row>
    <row r="217" spans="1:31" ht="30">
      <c r="A217" s="35" t="s">
        <v>7</v>
      </c>
      <c r="B217" s="36" t="s">
        <v>158</v>
      </c>
      <c r="C217" s="12">
        <f t="shared" si="52"/>
        <v>-607003</v>
      </c>
      <c r="D217" s="12">
        <f t="shared" si="57"/>
        <v>0</v>
      </c>
      <c r="E217" s="12">
        <f t="shared" si="66"/>
        <v>0</v>
      </c>
      <c r="F217" s="12">
        <f t="shared" si="62"/>
        <v>0</v>
      </c>
      <c r="G217" s="12"/>
      <c r="H217" s="12"/>
      <c r="I217" s="12"/>
      <c r="J217" s="12"/>
      <c r="K217" s="12"/>
      <c r="L217" s="12">
        <f t="shared" si="53"/>
        <v>-607003</v>
      </c>
      <c r="M217" s="12">
        <f t="shared" si="54"/>
        <v>0</v>
      </c>
      <c r="N217" s="12">
        <f aca="true" t="shared" si="72" ref="N217:AD217">N61+N128</f>
        <v>0</v>
      </c>
      <c r="O217" s="12">
        <f t="shared" si="72"/>
        <v>0</v>
      </c>
      <c r="P217" s="12">
        <f t="shared" si="59"/>
        <v>0</v>
      </c>
      <c r="Q217" s="12">
        <f t="shared" si="72"/>
        <v>0</v>
      </c>
      <c r="R217" s="12">
        <f t="shared" si="72"/>
        <v>-149220</v>
      </c>
      <c r="S217" s="12">
        <f t="shared" si="72"/>
        <v>41566</v>
      </c>
      <c r="T217" s="12">
        <f t="shared" si="72"/>
        <v>0</v>
      </c>
      <c r="U217" s="12">
        <f t="shared" si="72"/>
        <v>0</v>
      </c>
      <c r="V217" s="12">
        <f t="shared" si="72"/>
        <v>0</v>
      </c>
      <c r="W217" s="12">
        <f t="shared" si="72"/>
        <v>-499349</v>
      </c>
      <c r="X217" s="12">
        <f t="shared" si="72"/>
        <v>0</v>
      </c>
      <c r="Y217" s="12">
        <f t="shared" si="72"/>
        <v>0</v>
      </c>
      <c r="Z217" s="12">
        <f t="shared" si="60"/>
        <v>0</v>
      </c>
      <c r="AA217" s="12">
        <f t="shared" si="61"/>
        <v>0</v>
      </c>
      <c r="AB217" s="12">
        <f t="shared" si="72"/>
        <v>0</v>
      </c>
      <c r="AC217" s="12">
        <f t="shared" si="72"/>
        <v>0</v>
      </c>
      <c r="AD217" s="12">
        <f t="shared" si="72"/>
        <v>0</v>
      </c>
      <c r="AE217" s="12">
        <f t="shared" si="64"/>
        <v>0</v>
      </c>
    </row>
    <row r="218" spans="1:31" ht="15">
      <c r="A218" s="35" t="s">
        <v>48</v>
      </c>
      <c r="B218" s="36" t="s">
        <v>158</v>
      </c>
      <c r="C218" s="12">
        <f t="shared" si="52"/>
        <v>2019060</v>
      </c>
      <c r="D218" s="12">
        <f t="shared" si="57"/>
        <v>0</v>
      </c>
      <c r="E218" s="12"/>
      <c r="F218" s="12">
        <f t="shared" si="62"/>
        <v>2018800</v>
      </c>
      <c r="G218" s="12"/>
      <c r="H218" s="12"/>
      <c r="I218" s="12"/>
      <c r="J218" s="12"/>
      <c r="K218" s="12"/>
      <c r="L218" s="12">
        <f t="shared" si="53"/>
        <v>260</v>
      </c>
      <c r="M218" s="12">
        <f t="shared" si="54"/>
        <v>0</v>
      </c>
      <c r="N218" s="12">
        <f aca="true" t="shared" si="73" ref="N218:AD218">N62+N129</f>
        <v>0</v>
      </c>
      <c r="O218" s="12">
        <f t="shared" si="73"/>
        <v>0</v>
      </c>
      <c r="P218" s="12">
        <f t="shared" si="59"/>
        <v>0</v>
      </c>
      <c r="Q218" s="12">
        <f t="shared" si="73"/>
        <v>0</v>
      </c>
      <c r="R218" s="12">
        <f t="shared" si="73"/>
        <v>0</v>
      </c>
      <c r="S218" s="12">
        <f t="shared" si="73"/>
        <v>-479</v>
      </c>
      <c r="T218" s="12">
        <f t="shared" si="73"/>
        <v>0</v>
      </c>
      <c r="U218" s="12">
        <f t="shared" si="73"/>
        <v>0</v>
      </c>
      <c r="V218" s="12">
        <f t="shared" si="73"/>
        <v>0</v>
      </c>
      <c r="W218" s="12">
        <f t="shared" si="73"/>
        <v>0</v>
      </c>
      <c r="X218" s="12">
        <f t="shared" si="73"/>
        <v>0</v>
      </c>
      <c r="Y218" s="12">
        <f t="shared" si="73"/>
        <v>0</v>
      </c>
      <c r="Z218" s="12">
        <f t="shared" si="60"/>
        <v>0</v>
      </c>
      <c r="AA218" s="12">
        <f t="shared" si="61"/>
        <v>0</v>
      </c>
      <c r="AB218" s="12">
        <f t="shared" si="73"/>
        <v>739</v>
      </c>
      <c r="AC218" s="12">
        <f t="shared" si="73"/>
        <v>0</v>
      </c>
      <c r="AD218" s="12">
        <f t="shared" si="73"/>
        <v>0</v>
      </c>
      <c r="AE218" s="12">
        <f t="shared" si="64"/>
        <v>0</v>
      </c>
    </row>
    <row r="219" spans="1:31" ht="15">
      <c r="A219" s="35" t="s">
        <v>46</v>
      </c>
      <c r="B219" s="36" t="s">
        <v>158</v>
      </c>
      <c r="C219" s="12">
        <f t="shared" si="52"/>
        <v>1600</v>
      </c>
      <c r="D219" s="12">
        <f t="shared" si="57"/>
        <v>0</v>
      </c>
      <c r="E219" s="12"/>
      <c r="F219" s="12">
        <f t="shared" si="62"/>
        <v>0</v>
      </c>
      <c r="G219" s="12"/>
      <c r="H219" s="12"/>
      <c r="I219" s="12"/>
      <c r="J219" s="12"/>
      <c r="K219" s="12"/>
      <c r="L219" s="12">
        <f t="shared" si="53"/>
        <v>1600</v>
      </c>
      <c r="M219" s="12">
        <f t="shared" si="54"/>
        <v>0</v>
      </c>
      <c r="N219" s="12">
        <f aca="true" t="shared" si="74" ref="N219:AD219">N63+N130</f>
        <v>0</v>
      </c>
      <c r="O219" s="12">
        <f t="shared" si="74"/>
        <v>0</v>
      </c>
      <c r="P219" s="12">
        <f t="shared" si="59"/>
        <v>0</v>
      </c>
      <c r="Q219" s="12">
        <f t="shared" si="74"/>
        <v>0</v>
      </c>
      <c r="R219" s="12">
        <f t="shared" si="74"/>
        <v>0</v>
      </c>
      <c r="S219" s="12">
        <f t="shared" si="74"/>
        <v>1600</v>
      </c>
      <c r="T219" s="12">
        <f t="shared" si="74"/>
        <v>0</v>
      </c>
      <c r="U219" s="12">
        <f t="shared" si="74"/>
        <v>0</v>
      </c>
      <c r="V219" s="12">
        <f t="shared" si="74"/>
        <v>0</v>
      </c>
      <c r="W219" s="12">
        <f t="shared" si="74"/>
        <v>0</v>
      </c>
      <c r="X219" s="12">
        <f t="shared" si="74"/>
        <v>0</v>
      </c>
      <c r="Y219" s="12">
        <f t="shared" si="74"/>
        <v>0</v>
      </c>
      <c r="Z219" s="12">
        <f t="shared" si="60"/>
        <v>0</v>
      </c>
      <c r="AA219" s="12">
        <f t="shared" si="61"/>
        <v>0</v>
      </c>
      <c r="AB219" s="12">
        <f t="shared" si="74"/>
        <v>0</v>
      </c>
      <c r="AC219" s="12">
        <f t="shared" si="74"/>
        <v>0</v>
      </c>
      <c r="AD219" s="12">
        <f t="shared" si="74"/>
        <v>0</v>
      </c>
      <c r="AE219" s="12">
        <f t="shared" si="64"/>
        <v>0</v>
      </c>
    </row>
    <row r="220" spans="1:31" ht="30">
      <c r="A220" s="35" t="s">
        <v>287</v>
      </c>
      <c r="B220" s="36" t="s">
        <v>158</v>
      </c>
      <c r="C220" s="12">
        <f t="shared" si="52"/>
        <v>-16790</v>
      </c>
      <c r="D220" s="12">
        <f t="shared" si="57"/>
        <v>0</v>
      </c>
      <c r="E220" s="12"/>
      <c r="F220" s="12">
        <f t="shared" si="62"/>
        <v>0</v>
      </c>
      <c r="G220" s="12"/>
      <c r="H220" s="12"/>
      <c r="I220" s="12"/>
      <c r="J220" s="12"/>
      <c r="K220" s="12"/>
      <c r="L220" s="12">
        <f t="shared" si="53"/>
        <v>-16790</v>
      </c>
      <c r="M220" s="12">
        <f t="shared" si="54"/>
        <v>0</v>
      </c>
      <c r="N220" s="12">
        <f aca="true" t="shared" si="75" ref="N220:AD220">N64+N131</f>
        <v>0</v>
      </c>
      <c r="O220" s="12">
        <f t="shared" si="75"/>
        <v>0</v>
      </c>
      <c r="P220" s="12">
        <f t="shared" si="59"/>
        <v>0</v>
      </c>
      <c r="Q220" s="12">
        <f t="shared" si="75"/>
        <v>0</v>
      </c>
      <c r="R220" s="12">
        <f t="shared" si="75"/>
        <v>0</v>
      </c>
      <c r="S220" s="12">
        <f t="shared" si="75"/>
        <v>-16790</v>
      </c>
      <c r="T220" s="12">
        <f t="shared" si="75"/>
        <v>0</v>
      </c>
      <c r="U220" s="12">
        <f t="shared" si="75"/>
        <v>0</v>
      </c>
      <c r="V220" s="12">
        <f t="shared" si="75"/>
        <v>0</v>
      </c>
      <c r="W220" s="12">
        <f t="shared" si="75"/>
        <v>0</v>
      </c>
      <c r="X220" s="12">
        <f t="shared" si="75"/>
        <v>0</v>
      </c>
      <c r="Y220" s="12">
        <f t="shared" si="75"/>
        <v>0</v>
      </c>
      <c r="Z220" s="12">
        <f t="shared" si="60"/>
        <v>0</v>
      </c>
      <c r="AA220" s="12">
        <f t="shared" si="61"/>
        <v>0</v>
      </c>
      <c r="AB220" s="12">
        <f t="shared" si="75"/>
        <v>0</v>
      </c>
      <c r="AC220" s="12">
        <f t="shared" si="75"/>
        <v>0</v>
      </c>
      <c r="AD220" s="12">
        <f t="shared" si="75"/>
        <v>0</v>
      </c>
      <c r="AE220" s="12">
        <f t="shared" si="64"/>
        <v>0</v>
      </c>
    </row>
    <row r="221" spans="1:31" ht="15">
      <c r="A221" s="35" t="s">
        <v>47</v>
      </c>
      <c r="B221" s="36" t="s">
        <v>158</v>
      </c>
      <c r="C221" s="12">
        <f t="shared" si="52"/>
        <v>0</v>
      </c>
      <c r="D221" s="12">
        <f t="shared" si="57"/>
        <v>0</v>
      </c>
      <c r="E221" s="12"/>
      <c r="F221" s="12">
        <f t="shared" si="62"/>
        <v>0</v>
      </c>
      <c r="G221" s="12"/>
      <c r="H221" s="12"/>
      <c r="I221" s="12"/>
      <c r="J221" s="12"/>
      <c r="K221" s="12"/>
      <c r="L221" s="12">
        <f t="shared" si="53"/>
        <v>0</v>
      </c>
      <c r="M221" s="12">
        <f t="shared" si="54"/>
        <v>0</v>
      </c>
      <c r="N221" s="12">
        <f aca="true" t="shared" si="76" ref="N221:AD221">N65+N132</f>
        <v>0</v>
      </c>
      <c r="O221" s="12">
        <f t="shared" si="76"/>
        <v>0</v>
      </c>
      <c r="P221" s="12">
        <f t="shared" si="59"/>
        <v>0</v>
      </c>
      <c r="Q221" s="12">
        <f t="shared" si="76"/>
        <v>0</v>
      </c>
      <c r="R221" s="12">
        <f t="shared" si="76"/>
        <v>0</v>
      </c>
      <c r="S221" s="12">
        <f t="shared" si="76"/>
        <v>0</v>
      </c>
      <c r="T221" s="12">
        <f t="shared" si="76"/>
        <v>0</v>
      </c>
      <c r="U221" s="12">
        <f t="shared" si="76"/>
        <v>0</v>
      </c>
      <c r="V221" s="12">
        <f t="shared" si="76"/>
        <v>0</v>
      </c>
      <c r="W221" s="12">
        <f t="shared" si="76"/>
        <v>0</v>
      </c>
      <c r="X221" s="12">
        <f t="shared" si="76"/>
        <v>0</v>
      </c>
      <c r="Y221" s="12">
        <f t="shared" si="76"/>
        <v>0</v>
      </c>
      <c r="Z221" s="12">
        <f t="shared" si="60"/>
        <v>0</v>
      </c>
      <c r="AA221" s="12">
        <f t="shared" si="61"/>
        <v>0</v>
      </c>
      <c r="AB221" s="12">
        <f t="shared" si="76"/>
        <v>0</v>
      </c>
      <c r="AC221" s="12">
        <f t="shared" si="76"/>
        <v>0</v>
      </c>
      <c r="AD221" s="12">
        <f t="shared" si="76"/>
        <v>0</v>
      </c>
      <c r="AE221" s="12">
        <f t="shared" si="64"/>
        <v>0</v>
      </c>
    </row>
    <row r="222" spans="1:31" ht="15">
      <c r="A222" s="35" t="s">
        <v>45</v>
      </c>
      <c r="B222" s="36" t="s">
        <v>158</v>
      </c>
      <c r="C222" s="12">
        <f t="shared" si="52"/>
        <v>0</v>
      </c>
      <c r="D222" s="12">
        <f t="shared" si="57"/>
        <v>0</v>
      </c>
      <c r="E222" s="12"/>
      <c r="F222" s="12">
        <f t="shared" si="62"/>
        <v>0</v>
      </c>
      <c r="G222" s="12"/>
      <c r="H222" s="12"/>
      <c r="I222" s="12"/>
      <c r="J222" s="12"/>
      <c r="K222" s="12"/>
      <c r="L222" s="12">
        <f t="shared" si="53"/>
        <v>0</v>
      </c>
      <c r="M222" s="12">
        <f t="shared" si="54"/>
        <v>0</v>
      </c>
      <c r="N222" s="12">
        <f aca="true" t="shared" si="77" ref="N222:AD222">N66+N133</f>
        <v>0</v>
      </c>
      <c r="O222" s="12">
        <f t="shared" si="77"/>
        <v>0</v>
      </c>
      <c r="P222" s="12">
        <f t="shared" si="59"/>
        <v>0</v>
      </c>
      <c r="Q222" s="12">
        <f t="shared" si="77"/>
        <v>0</v>
      </c>
      <c r="R222" s="12">
        <f t="shared" si="77"/>
        <v>0</v>
      </c>
      <c r="S222" s="12">
        <f t="shared" si="77"/>
        <v>0</v>
      </c>
      <c r="T222" s="12">
        <f t="shared" si="77"/>
        <v>0</v>
      </c>
      <c r="U222" s="12">
        <f t="shared" si="77"/>
        <v>0</v>
      </c>
      <c r="V222" s="12">
        <f t="shared" si="77"/>
        <v>0</v>
      </c>
      <c r="W222" s="12">
        <f t="shared" si="77"/>
        <v>0</v>
      </c>
      <c r="X222" s="12">
        <f t="shared" si="77"/>
        <v>0</v>
      </c>
      <c r="Y222" s="12">
        <f t="shared" si="77"/>
        <v>0</v>
      </c>
      <c r="Z222" s="12">
        <f t="shared" si="60"/>
        <v>0</v>
      </c>
      <c r="AA222" s="12">
        <f t="shared" si="61"/>
        <v>0</v>
      </c>
      <c r="AB222" s="12">
        <f t="shared" si="77"/>
        <v>0</v>
      </c>
      <c r="AC222" s="12">
        <f t="shared" si="77"/>
        <v>0</v>
      </c>
      <c r="AD222" s="12">
        <f t="shared" si="77"/>
        <v>0</v>
      </c>
      <c r="AE222" s="12">
        <f t="shared" si="64"/>
        <v>0</v>
      </c>
    </row>
    <row r="223" spans="1:31" ht="30">
      <c r="A223" s="35" t="s">
        <v>50</v>
      </c>
      <c r="B223" s="36" t="s">
        <v>158</v>
      </c>
      <c r="C223" s="12">
        <f t="shared" si="52"/>
        <v>0</v>
      </c>
      <c r="D223" s="12">
        <f t="shared" si="57"/>
        <v>0</v>
      </c>
      <c r="E223" s="12"/>
      <c r="F223" s="12">
        <f t="shared" si="62"/>
        <v>0</v>
      </c>
      <c r="G223" s="12"/>
      <c r="H223" s="12"/>
      <c r="I223" s="12"/>
      <c r="J223" s="12"/>
      <c r="K223" s="12"/>
      <c r="L223" s="12">
        <f t="shared" si="53"/>
        <v>0</v>
      </c>
      <c r="M223" s="12">
        <f t="shared" si="54"/>
        <v>0</v>
      </c>
      <c r="N223" s="12">
        <f aca="true" t="shared" si="78" ref="N223:AD223">N67+N134</f>
        <v>0</v>
      </c>
      <c r="O223" s="12">
        <f t="shared" si="78"/>
        <v>0</v>
      </c>
      <c r="P223" s="12">
        <f t="shared" si="59"/>
        <v>0</v>
      </c>
      <c r="Q223" s="12">
        <f t="shared" si="78"/>
        <v>0</v>
      </c>
      <c r="R223" s="12">
        <f t="shared" si="78"/>
        <v>0</v>
      </c>
      <c r="S223" s="12">
        <f t="shared" si="78"/>
        <v>0</v>
      </c>
      <c r="T223" s="12">
        <f t="shared" si="78"/>
        <v>0</v>
      </c>
      <c r="U223" s="12">
        <f t="shared" si="78"/>
        <v>0</v>
      </c>
      <c r="V223" s="12">
        <f t="shared" si="78"/>
        <v>0</v>
      </c>
      <c r="W223" s="12">
        <f t="shared" si="78"/>
        <v>0</v>
      </c>
      <c r="X223" s="12">
        <f t="shared" si="78"/>
        <v>0</v>
      </c>
      <c r="Y223" s="12">
        <f t="shared" si="78"/>
        <v>0</v>
      </c>
      <c r="Z223" s="12">
        <f t="shared" si="60"/>
        <v>0</v>
      </c>
      <c r="AA223" s="12">
        <f t="shared" si="61"/>
        <v>0</v>
      </c>
      <c r="AB223" s="12">
        <f t="shared" si="78"/>
        <v>0</v>
      </c>
      <c r="AC223" s="12">
        <f t="shared" si="78"/>
        <v>0</v>
      </c>
      <c r="AD223" s="12">
        <f t="shared" si="78"/>
        <v>0</v>
      </c>
      <c r="AE223" s="12">
        <f t="shared" si="64"/>
        <v>0</v>
      </c>
    </row>
    <row r="224" spans="1:31" ht="15">
      <c r="A224" s="35" t="s">
        <v>87</v>
      </c>
      <c r="B224" s="36" t="s">
        <v>158</v>
      </c>
      <c r="C224" s="12">
        <f t="shared" si="52"/>
        <v>0</v>
      </c>
      <c r="D224" s="12">
        <f t="shared" si="57"/>
        <v>0</v>
      </c>
      <c r="E224" s="12"/>
      <c r="F224" s="12">
        <f t="shared" si="62"/>
        <v>0</v>
      </c>
      <c r="G224" s="12"/>
      <c r="H224" s="12"/>
      <c r="I224" s="12"/>
      <c r="J224" s="12"/>
      <c r="K224" s="12"/>
      <c r="L224" s="12">
        <f t="shared" si="53"/>
        <v>0</v>
      </c>
      <c r="M224" s="12">
        <f t="shared" si="54"/>
        <v>0</v>
      </c>
      <c r="N224" s="12">
        <f aca="true" t="shared" si="79" ref="N224:AD224">N68+N135</f>
        <v>0</v>
      </c>
      <c r="O224" s="12">
        <f t="shared" si="79"/>
        <v>0</v>
      </c>
      <c r="P224" s="12">
        <f t="shared" si="59"/>
        <v>0</v>
      </c>
      <c r="Q224" s="12">
        <f t="shared" si="79"/>
        <v>0</v>
      </c>
      <c r="R224" s="12">
        <f t="shared" si="79"/>
        <v>0</v>
      </c>
      <c r="S224" s="12">
        <f t="shared" si="79"/>
        <v>0</v>
      </c>
      <c r="T224" s="12">
        <f t="shared" si="79"/>
        <v>0</v>
      </c>
      <c r="U224" s="12">
        <f t="shared" si="79"/>
        <v>0</v>
      </c>
      <c r="V224" s="12">
        <f t="shared" si="79"/>
        <v>0</v>
      </c>
      <c r="W224" s="12">
        <f t="shared" si="79"/>
        <v>0</v>
      </c>
      <c r="X224" s="12">
        <f t="shared" si="79"/>
        <v>0</v>
      </c>
      <c r="Y224" s="12">
        <f t="shared" si="79"/>
        <v>0</v>
      </c>
      <c r="Z224" s="12">
        <f t="shared" si="60"/>
        <v>0</v>
      </c>
      <c r="AA224" s="12">
        <f t="shared" si="61"/>
        <v>0</v>
      </c>
      <c r="AB224" s="12">
        <f t="shared" si="79"/>
        <v>0</v>
      </c>
      <c r="AC224" s="12">
        <f t="shared" si="79"/>
        <v>0</v>
      </c>
      <c r="AD224" s="12">
        <f t="shared" si="79"/>
        <v>0</v>
      </c>
      <c r="AE224" s="12">
        <f t="shared" si="64"/>
        <v>0</v>
      </c>
    </row>
    <row r="225" spans="1:31" ht="15">
      <c r="A225" s="35" t="s">
        <v>88</v>
      </c>
      <c r="B225" s="36" t="s">
        <v>158</v>
      </c>
      <c r="C225" s="12">
        <f t="shared" si="52"/>
        <v>0</v>
      </c>
      <c r="D225" s="12">
        <f t="shared" si="57"/>
        <v>0</v>
      </c>
      <c r="E225" s="12"/>
      <c r="F225" s="12">
        <f t="shared" si="62"/>
        <v>0</v>
      </c>
      <c r="G225" s="12"/>
      <c r="H225" s="12"/>
      <c r="I225" s="12"/>
      <c r="J225" s="12"/>
      <c r="K225" s="12"/>
      <c r="L225" s="12">
        <f t="shared" si="53"/>
        <v>0</v>
      </c>
      <c r="M225" s="12">
        <f t="shared" si="54"/>
        <v>0</v>
      </c>
      <c r="N225" s="12">
        <f aca="true" t="shared" si="80" ref="N225:AD225">N69+N136</f>
        <v>0</v>
      </c>
      <c r="O225" s="12">
        <f t="shared" si="80"/>
        <v>0</v>
      </c>
      <c r="P225" s="12">
        <f t="shared" si="59"/>
        <v>0</v>
      </c>
      <c r="Q225" s="12">
        <f t="shared" si="80"/>
        <v>0</v>
      </c>
      <c r="R225" s="12">
        <f t="shared" si="80"/>
        <v>0</v>
      </c>
      <c r="S225" s="12">
        <f t="shared" si="80"/>
        <v>0</v>
      </c>
      <c r="T225" s="12">
        <f t="shared" si="80"/>
        <v>0</v>
      </c>
      <c r="U225" s="12">
        <f t="shared" si="80"/>
        <v>0</v>
      </c>
      <c r="V225" s="12">
        <f t="shared" si="80"/>
        <v>0</v>
      </c>
      <c r="W225" s="12">
        <f t="shared" si="80"/>
        <v>0</v>
      </c>
      <c r="X225" s="12">
        <f t="shared" si="80"/>
        <v>0</v>
      </c>
      <c r="Y225" s="12">
        <f t="shared" si="80"/>
        <v>0</v>
      </c>
      <c r="Z225" s="12">
        <f t="shared" si="60"/>
        <v>0</v>
      </c>
      <c r="AA225" s="12">
        <f t="shared" si="61"/>
        <v>0</v>
      </c>
      <c r="AB225" s="12">
        <f t="shared" si="80"/>
        <v>0</v>
      </c>
      <c r="AC225" s="12">
        <f t="shared" si="80"/>
        <v>0</v>
      </c>
      <c r="AD225" s="12">
        <f t="shared" si="80"/>
        <v>0</v>
      </c>
      <c r="AE225" s="12">
        <f t="shared" si="64"/>
        <v>0</v>
      </c>
    </row>
    <row r="226" spans="1:31" ht="45">
      <c r="A226" s="35" t="s">
        <v>288</v>
      </c>
      <c r="B226" s="36" t="s">
        <v>158</v>
      </c>
      <c r="C226" s="12">
        <f t="shared" si="52"/>
        <v>110294415</v>
      </c>
      <c r="D226" s="12">
        <f t="shared" si="57"/>
        <v>0</v>
      </c>
      <c r="E226" s="12"/>
      <c r="F226" s="12">
        <f t="shared" si="62"/>
        <v>110353160</v>
      </c>
      <c r="G226" s="12"/>
      <c r="H226" s="12"/>
      <c r="I226" s="12"/>
      <c r="J226" s="12"/>
      <c r="K226" s="12"/>
      <c r="L226" s="12">
        <f t="shared" si="53"/>
        <v>-58745</v>
      </c>
      <c r="M226" s="12">
        <f t="shared" si="54"/>
        <v>0</v>
      </c>
      <c r="N226" s="12">
        <f aca="true" t="shared" si="81" ref="N226:AD226">N70+N137</f>
        <v>0</v>
      </c>
      <c r="O226" s="12">
        <f t="shared" si="81"/>
        <v>0</v>
      </c>
      <c r="P226" s="12">
        <f t="shared" si="59"/>
        <v>0</v>
      </c>
      <c r="Q226" s="12">
        <f t="shared" si="81"/>
        <v>0</v>
      </c>
      <c r="R226" s="12">
        <f t="shared" si="81"/>
        <v>0</v>
      </c>
      <c r="S226" s="12">
        <f t="shared" si="81"/>
        <v>-58745</v>
      </c>
      <c r="T226" s="12">
        <f t="shared" si="81"/>
        <v>0</v>
      </c>
      <c r="U226" s="12">
        <f t="shared" si="81"/>
        <v>0</v>
      </c>
      <c r="V226" s="12">
        <f t="shared" si="81"/>
        <v>0</v>
      </c>
      <c r="W226" s="12">
        <f t="shared" si="81"/>
        <v>0</v>
      </c>
      <c r="X226" s="12">
        <f t="shared" si="81"/>
        <v>0</v>
      </c>
      <c r="Y226" s="12">
        <f t="shared" si="81"/>
        <v>0</v>
      </c>
      <c r="Z226" s="12">
        <f t="shared" si="60"/>
        <v>0</v>
      </c>
      <c r="AA226" s="12">
        <f t="shared" si="61"/>
        <v>0</v>
      </c>
      <c r="AB226" s="12">
        <f t="shared" si="81"/>
        <v>0</v>
      </c>
      <c r="AC226" s="12">
        <f t="shared" si="81"/>
        <v>0</v>
      </c>
      <c r="AD226" s="12">
        <f t="shared" si="81"/>
        <v>0</v>
      </c>
      <c r="AE226" s="12">
        <f t="shared" si="64"/>
        <v>0</v>
      </c>
    </row>
    <row r="227" spans="1:31" ht="30">
      <c r="A227" s="35" t="s">
        <v>107</v>
      </c>
      <c r="B227" s="36" t="s">
        <v>158</v>
      </c>
      <c r="C227" s="12">
        <f t="shared" si="52"/>
        <v>-47350</v>
      </c>
      <c r="D227" s="12">
        <f t="shared" si="57"/>
        <v>0</v>
      </c>
      <c r="E227" s="12"/>
      <c r="F227" s="12">
        <f t="shared" si="62"/>
        <v>0</v>
      </c>
      <c r="G227" s="12"/>
      <c r="H227" s="12"/>
      <c r="I227" s="12"/>
      <c r="J227" s="12"/>
      <c r="K227" s="12"/>
      <c r="L227" s="12">
        <f t="shared" si="53"/>
        <v>-47350</v>
      </c>
      <c r="M227" s="12">
        <f t="shared" si="54"/>
        <v>0</v>
      </c>
      <c r="N227" s="12">
        <f aca="true" t="shared" si="82" ref="N227:AD227">N71+N138</f>
        <v>0</v>
      </c>
      <c r="O227" s="12">
        <f t="shared" si="82"/>
        <v>0</v>
      </c>
      <c r="P227" s="12">
        <f t="shared" si="59"/>
        <v>0</v>
      </c>
      <c r="Q227" s="12">
        <f t="shared" si="82"/>
        <v>0</v>
      </c>
      <c r="R227" s="12">
        <f t="shared" si="82"/>
        <v>0</v>
      </c>
      <c r="S227" s="12">
        <f t="shared" si="82"/>
        <v>0</v>
      </c>
      <c r="T227" s="12">
        <f t="shared" si="82"/>
        <v>0</v>
      </c>
      <c r="U227" s="12">
        <f t="shared" si="82"/>
        <v>-47350</v>
      </c>
      <c r="V227" s="12">
        <f t="shared" si="82"/>
        <v>0</v>
      </c>
      <c r="W227" s="12">
        <f t="shared" si="82"/>
        <v>0</v>
      </c>
      <c r="X227" s="12">
        <f t="shared" si="82"/>
        <v>0</v>
      </c>
      <c r="Y227" s="12">
        <f t="shared" si="82"/>
        <v>0</v>
      </c>
      <c r="Z227" s="12">
        <f t="shared" si="60"/>
        <v>0</v>
      </c>
      <c r="AA227" s="12">
        <f t="shared" si="61"/>
        <v>0</v>
      </c>
      <c r="AB227" s="12">
        <f t="shared" si="82"/>
        <v>0</v>
      </c>
      <c r="AC227" s="12">
        <f t="shared" si="82"/>
        <v>0</v>
      </c>
      <c r="AD227" s="12">
        <f t="shared" si="82"/>
        <v>0</v>
      </c>
      <c r="AE227" s="12">
        <f t="shared" si="64"/>
        <v>0</v>
      </c>
    </row>
    <row r="228" spans="1:31" ht="30">
      <c r="A228" s="35" t="s">
        <v>268</v>
      </c>
      <c r="B228" s="36" t="s">
        <v>158</v>
      </c>
      <c r="C228" s="12">
        <f t="shared" si="52"/>
        <v>26390</v>
      </c>
      <c r="D228" s="12">
        <f t="shared" si="57"/>
        <v>0</v>
      </c>
      <c r="E228" s="12"/>
      <c r="F228" s="12">
        <f t="shared" si="62"/>
        <v>0</v>
      </c>
      <c r="G228" s="12"/>
      <c r="H228" s="12"/>
      <c r="I228" s="12"/>
      <c r="J228" s="12"/>
      <c r="K228" s="12"/>
      <c r="L228" s="12">
        <f t="shared" si="53"/>
        <v>26390</v>
      </c>
      <c r="M228" s="12">
        <f t="shared" si="54"/>
        <v>0</v>
      </c>
      <c r="N228" s="12">
        <f aca="true" t="shared" si="83" ref="N228:AD228">N72+N139</f>
        <v>0</v>
      </c>
      <c r="O228" s="12">
        <f t="shared" si="83"/>
        <v>0</v>
      </c>
      <c r="P228" s="12">
        <f t="shared" si="59"/>
        <v>0</v>
      </c>
      <c r="Q228" s="12">
        <f t="shared" si="83"/>
        <v>0</v>
      </c>
      <c r="R228" s="12">
        <f t="shared" si="83"/>
        <v>0</v>
      </c>
      <c r="S228" s="12">
        <f t="shared" si="83"/>
        <v>0</v>
      </c>
      <c r="T228" s="12">
        <f t="shared" si="83"/>
        <v>0</v>
      </c>
      <c r="U228" s="12">
        <f t="shared" si="83"/>
        <v>26390</v>
      </c>
      <c r="V228" s="12">
        <f t="shared" si="83"/>
        <v>0</v>
      </c>
      <c r="W228" s="12">
        <f t="shared" si="83"/>
        <v>0</v>
      </c>
      <c r="X228" s="12">
        <f t="shared" si="83"/>
        <v>0</v>
      </c>
      <c r="Y228" s="12">
        <f t="shared" si="83"/>
        <v>0</v>
      </c>
      <c r="Z228" s="12">
        <f t="shared" si="60"/>
        <v>0</v>
      </c>
      <c r="AA228" s="12">
        <f t="shared" si="61"/>
        <v>0</v>
      </c>
      <c r="AB228" s="12">
        <f t="shared" si="83"/>
        <v>0</v>
      </c>
      <c r="AC228" s="12">
        <f t="shared" si="83"/>
        <v>0</v>
      </c>
      <c r="AD228" s="12">
        <f t="shared" si="83"/>
        <v>0</v>
      </c>
      <c r="AE228" s="12">
        <f t="shared" si="64"/>
        <v>0</v>
      </c>
    </row>
    <row r="229" spans="1:31" ht="30">
      <c r="A229" s="35" t="s">
        <v>99</v>
      </c>
      <c r="B229" s="36" t="s">
        <v>158</v>
      </c>
      <c r="C229" s="12">
        <f t="shared" si="52"/>
        <v>-15938</v>
      </c>
      <c r="D229" s="12">
        <f t="shared" si="57"/>
        <v>0</v>
      </c>
      <c r="E229" s="12"/>
      <c r="F229" s="12">
        <f t="shared" si="62"/>
        <v>0</v>
      </c>
      <c r="G229" s="12"/>
      <c r="H229" s="12"/>
      <c r="I229" s="12"/>
      <c r="J229" s="12"/>
      <c r="K229" s="12"/>
      <c r="L229" s="12">
        <f t="shared" si="53"/>
        <v>-15938</v>
      </c>
      <c r="M229" s="12">
        <f t="shared" si="54"/>
        <v>0</v>
      </c>
      <c r="N229" s="12">
        <f aca="true" t="shared" si="84" ref="N229:AD229">N73+N140</f>
        <v>0</v>
      </c>
      <c r="O229" s="12">
        <f t="shared" si="84"/>
        <v>0</v>
      </c>
      <c r="P229" s="12">
        <f t="shared" si="59"/>
        <v>0</v>
      </c>
      <c r="Q229" s="12">
        <f t="shared" si="84"/>
        <v>0</v>
      </c>
      <c r="R229" s="12">
        <f t="shared" si="84"/>
        <v>0</v>
      </c>
      <c r="S229" s="12">
        <f t="shared" si="84"/>
        <v>0</v>
      </c>
      <c r="T229" s="12">
        <f t="shared" si="84"/>
        <v>0</v>
      </c>
      <c r="U229" s="12">
        <f t="shared" si="84"/>
        <v>-15938</v>
      </c>
      <c r="V229" s="12">
        <f t="shared" si="84"/>
        <v>0</v>
      </c>
      <c r="W229" s="12">
        <f t="shared" si="84"/>
        <v>0</v>
      </c>
      <c r="X229" s="12">
        <f t="shared" si="84"/>
        <v>0</v>
      </c>
      <c r="Y229" s="12">
        <f t="shared" si="84"/>
        <v>0</v>
      </c>
      <c r="Z229" s="12">
        <f t="shared" si="60"/>
        <v>0</v>
      </c>
      <c r="AA229" s="12">
        <f t="shared" si="61"/>
        <v>0</v>
      </c>
      <c r="AB229" s="12">
        <f t="shared" si="84"/>
        <v>0</v>
      </c>
      <c r="AC229" s="12">
        <f t="shared" si="84"/>
        <v>0</v>
      </c>
      <c r="AD229" s="12">
        <f t="shared" si="84"/>
        <v>0</v>
      </c>
      <c r="AE229" s="12">
        <f t="shared" si="64"/>
        <v>0</v>
      </c>
    </row>
    <row r="230" spans="1:31" s="2" customFormat="1" ht="45">
      <c r="A230" s="23" t="s">
        <v>143</v>
      </c>
      <c r="B230" s="22" t="s">
        <v>159</v>
      </c>
      <c r="C230" s="10">
        <f t="shared" si="52"/>
        <v>60109972</v>
      </c>
      <c r="D230" s="10">
        <f>SUM(D231:D251)</f>
        <v>0</v>
      </c>
      <c r="E230" s="10">
        <f>SUM(E231:E251)</f>
        <v>0</v>
      </c>
      <c r="F230" s="10">
        <f>SUM(F231:F251)</f>
        <v>51794257</v>
      </c>
      <c r="G230" s="10">
        <f aca="true" t="shared" si="85" ref="G230:AD230">SUM(G231:G251)</f>
        <v>0</v>
      </c>
      <c r="H230" s="10">
        <f t="shared" si="85"/>
        <v>0</v>
      </c>
      <c r="I230" s="10">
        <f t="shared" si="85"/>
        <v>0</v>
      </c>
      <c r="J230" s="10">
        <f t="shared" si="85"/>
        <v>0</v>
      </c>
      <c r="K230" s="10">
        <f t="shared" si="85"/>
        <v>0</v>
      </c>
      <c r="L230" s="10">
        <f t="shared" si="53"/>
        <v>8315715</v>
      </c>
      <c r="M230" s="10">
        <f t="shared" si="54"/>
        <v>2168794</v>
      </c>
      <c r="N230" s="10">
        <f t="shared" si="85"/>
        <v>1</v>
      </c>
      <c r="O230" s="10">
        <f t="shared" si="85"/>
        <v>29</v>
      </c>
      <c r="P230" s="10">
        <f t="shared" si="85"/>
        <v>0</v>
      </c>
      <c r="Q230" s="10">
        <f t="shared" si="85"/>
        <v>2168764</v>
      </c>
      <c r="R230" s="10">
        <f t="shared" si="85"/>
        <v>192224</v>
      </c>
      <c r="S230" s="10">
        <f t="shared" si="85"/>
        <v>1004942</v>
      </c>
      <c r="T230" s="10">
        <f t="shared" si="85"/>
        <v>13211</v>
      </c>
      <c r="U230" s="10">
        <f t="shared" si="85"/>
        <v>205307</v>
      </c>
      <c r="V230" s="10">
        <f t="shared" si="85"/>
        <v>0</v>
      </c>
      <c r="W230" s="10">
        <f t="shared" si="85"/>
        <v>4634036</v>
      </c>
      <c r="X230" s="10">
        <f t="shared" si="85"/>
        <v>0</v>
      </c>
      <c r="Y230" s="10">
        <f t="shared" si="85"/>
        <v>0</v>
      </c>
      <c r="Z230" s="10">
        <f>SUM(Z231:Z251)</f>
        <v>0</v>
      </c>
      <c r="AA230" s="10">
        <f>SUM(AA231:AA251)</f>
        <v>0</v>
      </c>
      <c r="AB230" s="10">
        <f t="shared" si="85"/>
        <v>53793</v>
      </c>
      <c r="AC230" s="10">
        <f t="shared" si="85"/>
        <v>81</v>
      </c>
      <c r="AD230" s="10">
        <f t="shared" si="85"/>
        <v>43327</v>
      </c>
      <c r="AE230" s="10">
        <f>SUM(AE231:AE251)</f>
        <v>0</v>
      </c>
    </row>
    <row r="231" spans="1:31" ht="15">
      <c r="A231" s="35" t="s">
        <v>43</v>
      </c>
      <c r="B231" s="36" t="s">
        <v>159</v>
      </c>
      <c r="C231" s="12">
        <f t="shared" si="52"/>
        <v>54358356</v>
      </c>
      <c r="D231" s="12"/>
      <c r="E231" s="12"/>
      <c r="F231" s="12">
        <v>51794257</v>
      </c>
      <c r="G231" s="12"/>
      <c r="H231" s="12"/>
      <c r="I231" s="12"/>
      <c r="J231" s="12"/>
      <c r="K231" s="12"/>
      <c r="L231" s="12">
        <f t="shared" si="53"/>
        <v>2564099</v>
      </c>
      <c r="M231" s="12">
        <f t="shared" si="54"/>
        <v>2168794</v>
      </c>
      <c r="N231" s="12">
        <v>1</v>
      </c>
      <c r="O231" s="12">
        <v>29</v>
      </c>
      <c r="P231" s="12"/>
      <c r="Q231" s="12">
        <v>2168764</v>
      </c>
      <c r="R231" s="12"/>
      <c r="S231" s="12">
        <v>285787</v>
      </c>
      <c r="T231" s="12">
        <v>12398</v>
      </c>
      <c r="U231" s="12"/>
      <c r="V231" s="12"/>
      <c r="W231" s="12"/>
      <c r="X231" s="12"/>
      <c r="Y231" s="12"/>
      <c r="Z231" s="12"/>
      <c r="AA231" s="12"/>
      <c r="AB231" s="12">
        <v>53793</v>
      </c>
      <c r="AC231" s="12"/>
      <c r="AD231" s="12">
        <v>43327</v>
      </c>
      <c r="AE231" s="12"/>
    </row>
    <row r="232" spans="1:31" ht="30">
      <c r="A232" s="35" t="s">
        <v>49</v>
      </c>
      <c r="B232" s="36" t="s">
        <v>159</v>
      </c>
      <c r="C232" s="12">
        <f t="shared" si="52"/>
        <v>0</v>
      </c>
      <c r="D232" s="12"/>
      <c r="E232" s="12"/>
      <c r="F232" s="12"/>
      <c r="G232" s="12"/>
      <c r="H232" s="12"/>
      <c r="I232" s="12"/>
      <c r="J232" s="12"/>
      <c r="K232" s="12"/>
      <c r="L232" s="12">
        <f t="shared" si="53"/>
        <v>0</v>
      </c>
      <c r="M232" s="12">
        <f t="shared" si="54"/>
        <v>0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1:31" ht="15">
      <c r="A233" s="35" t="s">
        <v>289</v>
      </c>
      <c r="B233" s="36" t="s">
        <v>159</v>
      </c>
      <c r="C233" s="12">
        <f t="shared" si="52"/>
        <v>0</v>
      </c>
      <c r="D233" s="12"/>
      <c r="E233" s="12"/>
      <c r="F233" s="12"/>
      <c r="G233" s="12"/>
      <c r="H233" s="12"/>
      <c r="I233" s="12"/>
      <c r="J233" s="12"/>
      <c r="K233" s="12"/>
      <c r="L233" s="12">
        <f t="shared" si="53"/>
        <v>0</v>
      </c>
      <c r="M233" s="12">
        <f t="shared" si="54"/>
        <v>0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</row>
    <row r="234" spans="1:31" ht="30">
      <c r="A234" s="35" t="s">
        <v>284</v>
      </c>
      <c r="B234" s="36" t="s">
        <v>159</v>
      </c>
      <c r="C234" s="12">
        <f t="shared" si="52"/>
        <v>813</v>
      </c>
      <c r="D234" s="12"/>
      <c r="E234" s="12"/>
      <c r="F234" s="12"/>
      <c r="G234" s="12"/>
      <c r="H234" s="12"/>
      <c r="I234" s="12"/>
      <c r="J234" s="12"/>
      <c r="K234" s="12"/>
      <c r="L234" s="12">
        <f t="shared" si="53"/>
        <v>813</v>
      </c>
      <c r="M234" s="12">
        <f t="shared" si="54"/>
        <v>0</v>
      </c>
      <c r="N234" s="12"/>
      <c r="O234" s="12"/>
      <c r="P234" s="12"/>
      <c r="Q234" s="12"/>
      <c r="R234" s="12"/>
      <c r="S234" s="12">
        <v>0</v>
      </c>
      <c r="T234" s="12">
        <v>813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</row>
    <row r="235" spans="1:31" ht="30">
      <c r="A235" s="35" t="s">
        <v>285</v>
      </c>
      <c r="B235" s="36" t="s">
        <v>159</v>
      </c>
      <c r="C235" s="12">
        <f t="shared" si="52"/>
        <v>0</v>
      </c>
      <c r="D235" s="12"/>
      <c r="E235" s="12"/>
      <c r="F235" s="12"/>
      <c r="G235" s="12"/>
      <c r="H235" s="12"/>
      <c r="I235" s="12"/>
      <c r="J235" s="12"/>
      <c r="K235" s="12"/>
      <c r="L235" s="12">
        <f t="shared" si="53"/>
        <v>0</v>
      </c>
      <c r="M235" s="12">
        <f t="shared" si="54"/>
        <v>0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1:31" ht="30">
      <c r="A236" s="35" t="s">
        <v>286</v>
      </c>
      <c r="B236" s="36" t="s">
        <v>159</v>
      </c>
      <c r="C236" s="12">
        <f t="shared" si="52"/>
        <v>21420</v>
      </c>
      <c r="D236" s="12"/>
      <c r="E236" s="12"/>
      <c r="F236" s="12"/>
      <c r="G236" s="12"/>
      <c r="H236" s="12"/>
      <c r="I236" s="12"/>
      <c r="J236" s="12"/>
      <c r="K236" s="12"/>
      <c r="L236" s="12">
        <f t="shared" si="53"/>
        <v>21420</v>
      </c>
      <c r="M236" s="12">
        <f t="shared" si="54"/>
        <v>0</v>
      </c>
      <c r="N236" s="12"/>
      <c r="O236" s="12"/>
      <c r="P236" s="12"/>
      <c r="Q236" s="12"/>
      <c r="R236" s="12">
        <v>21420</v>
      </c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1:31" ht="30">
      <c r="A237" s="35" t="s">
        <v>270</v>
      </c>
      <c r="B237" s="36" t="s">
        <v>159</v>
      </c>
      <c r="C237" s="12">
        <f t="shared" si="52"/>
        <v>0</v>
      </c>
      <c r="D237" s="12"/>
      <c r="E237" s="12"/>
      <c r="F237" s="12"/>
      <c r="G237" s="12"/>
      <c r="H237" s="12"/>
      <c r="I237" s="12"/>
      <c r="J237" s="12"/>
      <c r="K237" s="12"/>
      <c r="L237" s="12">
        <f t="shared" si="53"/>
        <v>0</v>
      </c>
      <c r="M237" s="12">
        <f t="shared" si="54"/>
        <v>0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1:31" ht="15">
      <c r="A238" s="35" t="s">
        <v>6</v>
      </c>
      <c r="B238" s="36" t="s">
        <v>159</v>
      </c>
      <c r="C238" s="12">
        <f t="shared" si="52"/>
        <v>4029886</v>
      </c>
      <c r="D238" s="12"/>
      <c r="E238" s="12"/>
      <c r="F238" s="12"/>
      <c r="G238" s="12"/>
      <c r="H238" s="12"/>
      <c r="I238" s="12"/>
      <c r="J238" s="12"/>
      <c r="K238" s="12"/>
      <c r="L238" s="12">
        <f t="shared" si="53"/>
        <v>4029886</v>
      </c>
      <c r="M238" s="12">
        <f t="shared" si="54"/>
        <v>0</v>
      </c>
      <c r="N238" s="12"/>
      <c r="O238" s="12"/>
      <c r="P238" s="12"/>
      <c r="Q238" s="12"/>
      <c r="R238" s="12"/>
      <c r="S238" s="12">
        <v>243214</v>
      </c>
      <c r="T238" s="12"/>
      <c r="U238" s="12"/>
      <c r="V238" s="12"/>
      <c r="W238" s="12">
        <v>3786672</v>
      </c>
      <c r="X238" s="12"/>
      <c r="Y238" s="12"/>
      <c r="Z238" s="12"/>
      <c r="AA238" s="12"/>
      <c r="AB238" s="12"/>
      <c r="AC238" s="12"/>
      <c r="AD238" s="12"/>
      <c r="AE238" s="12"/>
    </row>
    <row r="239" spans="1:31" ht="30">
      <c r="A239" s="35" t="s">
        <v>7</v>
      </c>
      <c r="B239" s="36" t="s">
        <v>159</v>
      </c>
      <c r="C239" s="12">
        <f t="shared" si="52"/>
        <v>1065141</v>
      </c>
      <c r="D239" s="12"/>
      <c r="E239" s="12"/>
      <c r="F239" s="12"/>
      <c r="G239" s="12"/>
      <c r="H239" s="12"/>
      <c r="I239" s="12"/>
      <c r="J239" s="12"/>
      <c r="K239" s="12"/>
      <c r="L239" s="12">
        <f t="shared" si="53"/>
        <v>1065141</v>
      </c>
      <c r="M239" s="12">
        <f t="shared" si="54"/>
        <v>0</v>
      </c>
      <c r="N239" s="12"/>
      <c r="O239" s="12"/>
      <c r="P239" s="12"/>
      <c r="Q239" s="12"/>
      <c r="R239" s="12">
        <v>170804</v>
      </c>
      <c r="S239" s="12">
        <v>46892</v>
      </c>
      <c r="T239" s="12">
        <v>0</v>
      </c>
      <c r="U239" s="12"/>
      <c r="V239" s="12"/>
      <c r="W239" s="12">
        <v>847364</v>
      </c>
      <c r="X239" s="12"/>
      <c r="Y239" s="12"/>
      <c r="Z239" s="12"/>
      <c r="AA239" s="12"/>
      <c r="AB239" s="12"/>
      <c r="AC239" s="12">
        <v>81</v>
      </c>
      <c r="AD239" s="12"/>
      <c r="AE239" s="12"/>
    </row>
    <row r="240" spans="1:31" ht="15">
      <c r="A240" s="35" t="s">
        <v>48</v>
      </c>
      <c r="B240" s="36" t="s">
        <v>159</v>
      </c>
      <c r="C240" s="12">
        <f t="shared" si="52"/>
        <v>3419</v>
      </c>
      <c r="D240" s="12"/>
      <c r="E240" s="12"/>
      <c r="F240" s="12"/>
      <c r="G240" s="12"/>
      <c r="H240" s="12"/>
      <c r="I240" s="12"/>
      <c r="J240" s="12"/>
      <c r="K240" s="12"/>
      <c r="L240" s="12">
        <f t="shared" si="53"/>
        <v>3419</v>
      </c>
      <c r="M240" s="12">
        <f t="shared" si="54"/>
        <v>0</v>
      </c>
      <c r="N240" s="12"/>
      <c r="O240" s="12"/>
      <c r="P240" s="12"/>
      <c r="Q240" s="12"/>
      <c r="R240" s="12"/>
      <c r="S240" s="12">
        <v>3419</v>
      </c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</row>
    <row r="241" spans="1:31" ht="15">
      <c r="A241" s="35" t="s">
        <v>46</v>
      </c>
      <c r="B241" s="36" t="s">
        <v>159</v>
      </c>
      <c r="C241" s="12">
        <f t="shared" si="52"/>
        <v>19647</v>
      </c>
      <c r="D241" s="12"/>
      <c r="E241" s="12"/>
      <c r="F241" s="12"/>
      <c r="G241" s="12"/>
      <c r="H241" s="12"/>
      <c r="I241" s="12"/>
      <c r="J241" s="12"/>
      <c r="K241" s="12"/>
      <c r="L241" s="12">
        <f t="shared" si="53"/>
        <v>19647</v>
      </c>
      <c r="M241" s="12">
        <f t="shared" si="54"/>
        <v>0</v>
      </c>
      <c r="N241" s="12"/>
      <c r="O241" s="12"/>
      <c r="P241" s="12"/>
      <c r="Q241" s="12"/>
      <c r="R241" s="12"/>
      <c r="S241" s="12">
        <v>19647</v>
      </c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</row>
    <row r="242" spans="1:31" ht="30">
      <c r="A242" s="35" t="s">
        <v>287</v>
      </c>
      <c r="B242" s="36" t="s">
        <v>159</v>
      </c>
      <c r="C242" s="12">
        <f t="shared" si="52"/>
        <v>16790</v>
      </c>
      <c r="D242" s="12"/>
      <c r="E242" s="12"/>
      <c r="F242" s="12"/>
      <c r="G242" s="12"/>
      <c r="H242" s="12"/>
      <c r="I242" s="12"/>
      <c r="J242" s="12"/>
      <c r="K242" s="12"/>
      <c r="L242" s="12">
        <f t="shared" si="53"/>
        <v>16790</v>
      </c>
      <c r="M242" s="12">
        <f t="shared" si="54"/>
        <v>0</v>
      </c>
      <c r="N242" s="12"/>
      <c r="O242" s="12"/>
      <c r="P242" s="12"/>
      <c r="Q242" s="12"/>
      <c r="R242" s="12"/>
      <c r="S242" s="12">
        <v>16790</v>
      </c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</row>
    <row r="243" spans="1:31" ht="15">
      <c r="A243" s="35" t="s">
        <v>47</v>
      </c>
      <c r="B243" s="36" t="s">
        <v>159</v>
      </c>
      <c r="C243" s="12">
        <f t="shared" si="52"/>
        <v>0</v>
      </c>
      <c r="D243" s="12"/>
      <c r="E243" s="12"/>
      <c r="F243" s="12"/>
      <c r="G243" s="12"/>
      <c r="H243" s="12"/>
      <c r="I243" s="12"/>
      <c r="J243" s="12"/>
      <c r="K243" s="12"/>
      <c r="L243" s="12">
        <f t="shared" si="53"/>
        <v>0</v>
      </c>
      <c r="M243" s="12">
        <f t="shared" si="54"/>
        <v>0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</row>
    <row r="244" spans="1:31" ht="15">
      <c r="A244" s="35" t="s">
        <v>45</v>
      </c>
      <c r="B244" s="36" t="s">
        <v>159</v>
      </c>
      <c r="C244" s="12">
        <f t="shared" si="52"/>
        <v>1330</v>
      </c>
      <c r="D244" s="12"/>
      <c r="E244" s="12"/>
      <c r="F244" s="12"/>
      <c r="G244" s="12"/>
      <c r="H244" s="12"/>
      <c r="I244" s="12"/>
      <c r="J244" s="12"/>
      <c r="K244" s="12"/>
      <c r="L244" s="12">
        <f t="shared" si="53"/>
        <v>1330</v>
      </c>
      <c r="M244" s="12">
        <f t="shared" si="54"/>
        <v>0</v>
      </c>
      <c r="N244" s="12"/>
      <c r="O244" s="12"/>
      <c r="P244" s="12"/>
      <c r="Q244" s="12"/>
      <c r="R244" s="12"/>
      <c r="S244" s="12">
        <v>1330</v>
      </c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</row>
    <row r="245" spans="1:31" ht="30">
      <c r="A245" s="35" t="s">
        <v>50</v>
      </c>
      <c r="B245" s="36" t="s">
        <v>159</v>
      </c>
      <c r="C245" s="12">
        <f t="shared" si="52"/>
        <v>0</v>
      </c>
      <c r="D245" s="12"/>
      <c r="E245" s="12"/>
      <c r="F245" s="12"/>
      <c r="G245" s="12"/>
      <c r="H245" s="12"/>
      <c r="I245" s="12"/>
      <c r="J245" s="12"/>
      <c r="K245" s="12"/>
      <c r="L245" s="12">
        <f t="shared" si="53"/>
        <v>0</v>
      </c>
      <c r="M245" s="12">
        <f t="shared" si="54"/>
        <v>0</v>
      </c>
      <c r="N245" s="12"/>
      <c r="O245" s="12"/>
      <c r="P245" s="12"/>
      <c r="Q245" s="12"/>
      <c r="R245" s="12"/>
      <c r="S245" s="12"/>
      <c r="T245" s="12"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</row>
    <row r="246" spans="1:31" ht="15">
      <c r="A246" s="35" t="s">
        <v>87</v>
      </c>
      <c r="B246" s="36" t="s">
        <v>159</v>
      </c>
      <c r="C246" s="12">
        <f t="shared" si="52"/>
        <v>0</v>
      </c>
      <c r="D246" s="12"/>
      <c r="E246" s="12"/>
      <c r="F246" s="12"/>
      <c r="G246" s="12"/>
      <c r="H246" s="12"/>
      <c r="I246" s="12"/>
      <c r="J246" s="12"/>
      <c r="K246" s="12"/>
      <c r="L246" s="12">
        <f t="shared" si="53"/>
        <v>0</v>
      </c>
      <c r="M246" s="12">
        <f t="shared" si="54"/>
        <v>0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</row>
    <row r="247" spans="1:31" ht="15">
      <c r="A247" s="35" t="s">
        <v>88</v>
      </c>
      <c r="B247" s="36" t="s">
        <v>159</v>
      </c>
      <c r="C247" s="12">
        <f t="shared" si="52"/>
        <v>0</v>
      </c>
      <c r="D247" s="12"/>
      <c r="E247" s="12"/>
      <c r="F247" s="12"/>
      <c r="G247" s="12"/>
      <c r="H247" s="12"/>
      <c r="I247" s="12"/>
      <c r="J247" s="12"/>
      <c r="K247" s="12"/>
      <c r="L247" s="12">
        <f t="shared" si="53"/>
        <v>0</v>
      </c>
      <c r="M247" s="12">
        <f t="shared" si="54"/>
        <v>0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</row>
    <row r="248" spans="1:31" ht="45">
      <c r="A248" s="35" t="s">
        <v>288</v>
      </c>
      <c r="B248" s="36" t="s">
        <v>159</v>
      </c>
      <c r="C248" s="12">
        <f t="shared" si="52"/>
        <v>387863</v>
      </c>
      <c r="D248" s="12"/>
      <c r="E248" s="12"/>
      <c r="F248" s="12"/>
      <c r="G248" s="12"/>
      <c r="H248" s="12"/>
      <c r="I248" s="12"/>
      <c r="J248" s="12"/>
      <c r="K248" s="12"/>
      <c r="L248" s="12">
        <f t="shared" si="53"/>
        <v>387863</v>
      </c>
      <c r="M248" s="12">
        <f t="shared" si="54"/>
        <v>0</v>
      </c>
      <c r="N248" s="12"/>
      <c r="O248" s="12"/>
      <c r="P248" s="12"/>
      <c r="Q248" s="12"/>
      <c r="R248" s="12"/>
      <c r="S248" s="12">
        <v>387863</v>
      </c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</row>
    <row r="249" spans="1:31" ht="30">
      <c r="A249" s="35" t="s">
        <v>107</v>
      </c>
      <c r="B249" s="36" t="s">
        <v>159</v>
      </c>
      <c r="C249" s="12">
        <f t="shared" si="52"/>
        <v>110398</v>
      </c>
      <c r="D249" s="12"/>
      <c r="E249" s="12"/>
      <c r="F249" s="12"/>
      <c r="G249" s="12"/>
      <c r="H249" s="12"/>
      <c r="I249" s="12"/>
      <c r="J249" s="12"/>
      <c r="K249" s="12"/>
      <c r="L249" s="12">
        <f t="shared" si="53"/>
        <v>110398</v>
      </c>
      <c r="M249" s="12">
        <f t="shared" si="54"/>
        <v>0</v>
      </c>
      <c r="N249" s="12"/>
      <c r="O249" s="12"/>
      <c r="P249" s="12"/>
      <c r="Q249" s="12"/>
      <c r="R249" s="12"/>
      <c r="S249" s="12"/>
      <c r="T249" s="12"/>
      <c r="U249" s="12">
        <v>110398</v>
      </c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</row>
    <row r="250" spans="1:31" ht="30">
      <c r="A250" s="35" t="s">
        <v>268</v>
      </c>
      <c r="B250" s="36" t="s">
        <v>159</v>
      </c>
      <c r="C250" s="12">
        <f t="shared" si="52"/>
        <v>76406</v>
      </c>
      <c r="D250" s="12"/>
      <c r="E250" s="12"/>
      <c r="F250" s="12"/>
      <c r="G250" s="12"/>
      <c r="H250" s="12"/>
      <c r="I250" s="12"/>
      <c r="J250" s="12"/>
      <c r="K250" s="12"/>
      <c r="L250" s="12">
        <f t="shared" si="53"/>
        <v>76406</v>
      </c>
      <c r="M250" s="12">
        <f t="shared" si="54"/>
        <v>0</v>
      </c>
      <c r="N250" s="12"/>
      <c r="O250" s="12"/>
      <c r="P250" s="12"/>
      <c r="Q250" s="12"/>
      <c r="R250" s="12"/>
      <c r="S250" s="12"/>
      <c r="T250" s="12"/>
      <c r="U250" s="12">
        <v>76406</v>
      </c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</row>
    <row r="251" spans="1:31" ht="30">
      <c r="A251" s="35" t="s">
        <v>99</v>
      </c>
      <c r="B251" s="36" t="s">
        <v>159</v>
      </c>
      <c r="C251" s="12">
        <f t="shared" si="52"/>
        <v>18503</v>
      </c>
      <c r="D251" s="12"/>
      <c r="E251" s="12"/>
      <c r="F251" s="12"/>
      <c r="G251" s="12"/>
      <c r="H251" s="12"/>
      <c r="I251" s="12"/>
      <c r="J251" s="12"/>
      <c r="K251" s="12"/>
      <c r="L251" s="12">
        <f t="shared" si="53"/>
        <v>18503</v>
      </c>
      <c r="M251" s="12">
        <f t="shared" si="54"/>
        <v>0</v>
      </c>
      <c r="N251" s="12"/>
      <c r="O251" s="12"/>
      <c r="P251" s="12"/>
      <c r="Q251" s="12"/>
      <c r="R251" s="12"/>
      <c r="S251" s="12"/>
      <c r="T251" s="12"/>
      <c r="U251" s="12">
        <v>18503</v>
      </c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</row>
    <row r="252" spans="1:31" s="2" customFormat="1" ht="30">
      <c r="A252" s="39" t="s">
        <v>290</v>
      </c>
      <c r="B252" s="22" t="s">
        <v>292</v>
      </c>
      <c r="C252" s="10">
        <f t="shared" si="52"/>
        <v>0</v>
      </c>
      <c r="D252" s="10"/>
      <c r="E252" s="10"/>
      <c r="F252" s="10"/>
      <c r="G252" s="10"/>
      <c r="H252" s="10"/>
      <c r="I252" s="10"/>
      <c r="J252" s="10"/>
      <c r="K252" s="10"/>
      <c r="L252" s="12">
        <f t="shared" si="53"/>
        <v>0</v>
      </c>
      <c r="M252" s="12">
        <f t="shared" si="54"/>
        <v>0</v>
      </c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1:31" s="2" customFormat="1" ht="30">
      <c r="A253" s="39" t="s">
        <v>291</v>
      </c>
      <c r="B253" s="22" t="s">
        <v>293</v>
      </c>
      <c r="C253" s="10">
        <f t="shared" si="52"/>
        <v>0</v>
      </c>
      <c r="D253" s="10"/>
      <c r="E253" s="10"/>
      <c r="F253" s="10"/>
      <c r="G253" s="10"/>
      <c r="H253" s="10"/>
      <c r="I253" s="10"/>
      <c r="J253" s="10"/>
      <c r="K253" s="10"/>
      <c r="L253" s="12">
        <f t="shared" si="53"/>
        <v>0</v>
      </c>
      <c r="M253" s="12">
        <f t="shared" si="54"/>
        <v>0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1:31" s="2" customFormat="1" ht="60">
      <c r="A254" s="23" t="s">
        <v>294</v>
      </c>
      <c r="B254" s="22" t="s">
        <v>160</v>
      </c>
      <c r="C254" s="10" t="e">
        <f t="shared" si="52"/>
        <v>#REF!</v>
      </c>
      <c r="D254" s="10">
        <f>SUM(D255:D275)</f>
        <v>0</v>
      </c>
      <c r="E254" s="10">
        <f>SUM(E255:E275)</f>
        <v>0</v>
      </c>
      <c r="F254" s="10" t="e">
        <f>F208+F230+F252-F253</f>
        <v>#REF!</v>
      </c>
      <c r="G254" s="10">
        <f>SUM(G255:G275)</f>
        <v>0</v>
      </c>
      <c r="H254" s="10">
        <f>SUM(H255:H275)</f>
        <v>0</v>
      </c>
      <c r="I254" s="10">
        <f>SUM(I255:I275)</f>
        <v>0</v>
      </c>
      <c r="J254" s="10">
        <f>SUM(J255:J275)</f>
        <v>0</v>
      </c>
      <c r="K254" s="10">
        <f>SUM(K255:K275)</f>
        <v>0</v>
      </c>
      <c r="L254" s="10">
        <f t="shared" si="53"/>
        <v>2657662</v>
      </c>
      <c r="M254" s="10">
        <f t="shared" si="54"/>
        <v>0</v>
      </c>
      <c r="N254" s="10">
        <f aca="true" t="shared" si="86" ref="N254:AE254">SUM(N255:N275)</f>
        <v>0</v>
      </c>
      <c r="O254" s="10">
        <f t="shared" si="86"/>
        <v>0</v>
      </c>
      <c r="P254" s="10">
        <f>SUM(P255:P275)</f>
        <v>0</v>
      </c>
      <c r="Q254" s="10">
        <f t="shared" si="86"/>
        <v>0</v>
      </c>
      <c r="R254" s="10">
        <f t="shared" si="86"/>
        <v>43114</v>
      </c>
      <c r="S254" s="10">
        <f t="shared" si="86"/>
        <v>989507</v>
      </c>
      <c r="T254" s="10">
        <f t="shared" si="86"/>
        <v>12523</v>
      </c>
      <c r="U254" s="10">
        <f t="shared" si="86"/>
        <v>168409</v>
      </c>
      <c r="V254" s="10">
        <f t="shared" si="86"/>
        <v>0</v>
      </c>
      <c r="W254" s="10">
        <f t="shared" si="86"/>
        <v>1152191</v>
      </c>
      <c r="X254" s="10">
        <f t="shared" si="86"/>
        <v>0</v>
      </c>
      <c r="Y254" s="10">
        <f t="shared" si="86"/>
        <v>0</v>
      </c>
      <c r="Z254" s="10">
        <f>SUM(Z255:Z275)</f>
        <v>21628</v>
      </c>
      <c r="AA254" s="10">
        <f>SUM(AA255:AA275)</f>
        <v>215677</v>
      </c>
      <c r="AB254" s="10">
        <f t="shared" si="86"/>
        <v>54532</v>
      </c>
      <c r="AC254" s="10">
        <f t="shared" si="86"/>
        <v>81</v>
      </c>
      <c r="AD254" s="10">
        <f t="shared" si="86"/>
        <v>0</v>
      </c>
      <c r="AE254" s="10">
        <f t="shared" si="86"/>
        <v>8214952</v>
      </c>
    </row>
    <row r="255" spans="1:31" ht="15">
      <c r="A255" s="35" t="s">
        <v>43</v>
      </c>
      <c r="B255" s="36" t="s">
        <v>160</v>
      </c>
      <c r="C255" s="12" t="e">
        <f t="shared" si="52"/>
        <v>#REF!</v>
      </c>
      <c r="D255" s="12">
        <f>D209+D231+D252-D253</f>
        <v>0</v>
      </c>
      <c r="E255" s="12">
        <f>E209+E231+E252-E253</f>
        <v>0</v>
      </c>
      <c r="F255" s="12" t="e">
        <f>F209+F231+F252-F253</f>
        <v>#REF!</v>
      </c>
      <c r="G255" s="12"/>
      <c r="H255" s="12"/>
      <c r="I255" s="12"/>
      <c r="J255" s="12"/>
      <c r="K255" s="12"/>
      <c r="L255" s="12">
        <f t="shared" si="53"/>
        <v>325933</v>
      </c>
      <c r="M255" s="12">
        <f t="shared" si="54"/>
        <v>0</v>
      </c>
      <c r="N255" s="12">
        <f>N209+N231</f>
        <v>0</v>
      </c>
      <c r="O255" s="12">
        <f aca="true" t="shared" si="87" ref="O255:AE255">O209+O231</f>
        <v>0</v>
      </c>
      <c r="P255" s="12">
        <f aca="true" t="shared" si="88" ref="P255:P275">P209+P231</f>
        <v>0</v>
      </c>
      <c r="Q255" s="12">
        <f t="shared" si="87"/>
        <v>0</v>
      </c>
      <c r="R255" s="12">
        <f t="shared" si="87"/>
        <v>0</v>
      </c>
      <c r="S255" s="12">
        <f t="shared" si="87"/>
        <v>260430</v>
      </c>
      <c r="T255" s="12">
        <f t="shared" si="87"/>
        <v>11710</v>
      </c>
      <c r="U255" s="12">
        <f t="shared" si="87"/>
        <v>0</v>
      </c>
      <c r="V255" s="12">
        <f t="shared" si="87"/>
        <v>0</v>
      </c>
      <c r="W255" s="12">
        <f t="shared" si="87"/>
        <v>0</v>
      </c>
      <c r="X255" s="12">
        <f t="shared" si="87"/>
        <v>0</v>
      </c>
      <c r="Y255" s="12">
        <f t="shared" si="87"/>
        <v>0</v>
      </c>
      <c r="Z255" s="12">
        <f aca="true" t="shared" si="89" ref="Z255:Z275">Z209+Z231</f>
        <v>0</v>
      </c>
      <c r="AA255" s="12">
        <f aca="true" t="shared" si="90" ref="AA255:AA275">AA209+AA231</f>
        <v>0</v>
      </c>
      <c r="AB255" s="12">
        <f t="shared" si="87"/>
        <v>53793</v>
      </c>
      <c r="AC255" s="12">
        <f t="shared" si="87"/>
        <v>0</v>
      </c>
      <c r="AD255" s="12">
        <f t="shared" si="87"/>
        <v>0</v>
      </c>
      <c r="AE255" s="12">
        <f t="shared" si="87"/>
        <v>8214952</v>
      </c>
    </row>
    <row r="256" spans="1:31" ht="30">
      <c r="A256" s="35" t="s">
        <v>49</v>
      </c>
      <c r="B256" s="36" t="s">
        <v>160</v>
      </c>
      <c r="C256" s="12">
        <f t="shared" si="52"/>
        <v>1093463</v>
      </c>
      <c r="D256" s="12">
        <f>D210+D232</f>
        <v>0</v>
      </c>
      <c r="E256" s="12"/>
      <c r="F256" s="12">
        <f>F210+F232</f>
        <v>1093463</v>
      </c>
      <c r="G256" s="12"/>
      <c r="H256" s="12"/>
      <c r="I256" s="12"/>
      <c r="J256" s="12"/>
      <c r="K256" s="12"/>
      <c r="L256" s="12">
        <f t="shared" si="53"/>
        <v>0</v>
      </c>
      <c r="M256" s="12">
        <f t="shared" si="54"/>
        <v>0</v>
      </c>
      <c r="N256" s="12">
        <f aca="true" t="shared" si="91" ref="N256:AD256">N210+N232</f>
        <v>0</v>
      </c>
      <c r="O256" s="12">
        <f t="shared" si="91"/>
        <v>0</v>
      </c>
      <c r="P256" s="12">
        <f t="shared" si="88"/>
        <v>0</v>
      </c>
      <c r="Q256" s="12">
        <f t="shared" si="91"/>
        <v>0</v>
      </c>
      <c r="R256" s="12">
        <f t="shared" si="91"/>
        <v>0</v>
      </c>
      <c r="S256" s="12">
        <f t="shared" si="91"/>
        <v>0</v>
      </c>
      <c r="T256" s="12">
        <f t="shared" si="91"/>
        <v>0</v>
      </c>
      <c r="U256" s="12">
        <f t="shared" si="91"/>
        <v>0</v>
      </c>
      <c r="V256" s="12">
        <f t="shared" si="91"/>
        <v>0</v>
      </c>
      <c r="W256" s="12">
        <f t="shared" si="91"/>
        <v>0</v>
      </c>
      <c r="X256" s="12">
        <f t="shared" si="91"/>
        <v>0</v>
      </c>
      <c r="Y256" s="12">
        <f t="shared" si="91"/>
        <v>0</v>
      </c>
      <c r="Z256" s="12">
        <f t="shared" si="89"/>
        <v>0</v>
      </c>
      <c r="AA256" s="12">
        <f t="shared" si="90"/>
        <v>0</v>
      </c>
      <c r="AB256" s="12">
        <f t="shared" si="91"/>
        <v>0</v>
      </c>
      <c r="AC256" s="12">
        <f t="shared" si="91"/>
        <v>0</v>
      </c>
      <c r="AD256" s="12">
        <f t="shared" si="91"/>
        <v>0</v>
      </c>
      <c r="AE256" s="12">
        <f aca="true" t="shared" si="92" ref="AE256:AE275">AE210+AE232</f>
        <v>0</v>
      </c>
    </row>
    <row r="257" spans="1:31" ht="15">
      <c r="A257" s="35" t="s">
        <v>289</v>
      </c>
      <c r="B257" s="36" t="s">
        <v>160</v>
      </c>
      <c r="C257" s="12">
        <f t="shared" si="52"/>
        <v>385713</v>
      </c>
      <c r="D257" s="12">
        <f aca="true" t="shared" si="93" ref="D257:D275">D211+D233</f>
        <v>0</v>
      </c>
      <c r="E257" s="12"/>
      <c r="F257" s="12">
        <f aca="true" t="shared" si="94" ref="F257:F275">F211+F233</f>
        <v>385713</v>
      </c>
      <c r="G257" s="12"/>
      <c r="H257" s="12"/>
      <c r="I257" s="12"/>
      <c r="J257" s="12"/>
      <c r="K257" s="12"/>
      <c r="L257" s="12">
        <f t="shared" si="53"/>
        <v>0</v>
      </c>
      <c r="M257" s="12">
        <f t="shared" si="54"/>
        <v>0</v>
      </c>
      <c r="N257" s="12">
        <f aca="true" t="shared" si="95" ref="N257:AD257">N211+N233</f>
        <v>0</v>
      </c>
      <c r="O257" s="12">
        <f t="shared" si="95"/>
        <v>0</v>
      </c>
      <c r="P257" s="12">
        <f t="shared" si="88"/>
        <v>0</v>
      </c>
      <c r="Q257" s="12">
        <f t="shared" si="95"/>
        <v>0</v>
      </c>
      <c r="R257" s="12">
        <f t="shared" si="95"/>
        <v>0</v>
      </c>
      <c r="S257" s="12">
        <f t="shared" si="95"/>
        <v>0</v>
      </c>
      <c r="T257" s="12">
        <f t="shared" si="95"/>
        <v>0</v>
      </c>
      <c r="U257" s="12">
        <f t="shared" si="95"/>
        <v>0</v>
      </c>
      <c r="V257" s="12">
        <f t="shared" si="95"/>
        <v>0</v>
      </c>
      <c r="W257" s="12">
        <f t="shared" si="95"/>
        <v>0</v>
      </c>
      <c r="X257" s="12">
        <f t="shared" si="95"/>
        <v>0</v>
      </c>
      <c r="Y257" s="12">
        <f t="shared" si="95"/>
        <v>0</v>
      </c>
      <c r="Z257" s="12">
        <f t="shared" si="89"/>
        <v>0</v>
      </c>
      <c r="AA257" s="12">
        <f t="shared" si="90"/>
        <v>0</v>
      </c>
      <c r="AB257" s="12">
        <f t="shared" si="95"/>
        <v>0</v>
      </c>
      <c r="AC257" s="12">
        <f t="shared" si="95"/>
        <v>0</v>
      </c>
      <c r="AD257" s="12">
        <f t="shared" si="95"/>
        <v>0</v>
      </c>
      <c r="AE257" s="12">
        <f t="shared" si="92"/>
        <v>0</v>
      </c>
    </row>
    <row r="258" spans="1:31" ht="30">
      <c r="A258" s="35" t="s">
        <v>284</v>
      </c>
      <c r="B258" s="36" t="s">
        <v>160</v>
      </c>
      <c r="C258" s="12">
        <f t="shared" si="52"/>
        <v>2070944</v>
      </c>
      <c r="D258" s="12">
        <f t="shared" si="93"/>
        <v>0</v>
      </c>
      <c r="E258" s="12">
        <f aca="true" t="shared" si="96" ref="E258:E263">E212+E234</f>
        <v>0</v>
      </c>
      <c r="F258" s="12">
        <f t="shared" si="94"/>
        <v>2070131</v>
      </c>
      <c r="G258" s="12"/>
      <c r="H258" s="12"/>
      <c r="I258" s="12"/>
      <c r="J258" s="12"/>
      <c r="K258" s="12"/>
      <c r="L258" s="12">
        <f t="shared" si="53"/>
        <v>813</v>
      </c>
      <c r="M258" s="12">
        <f t="shared" si="54"/>
        <v>0</v>
      </c>
      <c r="N258" s="12">
        <f aca="true" t="shared" si="97" ref="N258:AD258">N212+N234</f>
        <v>0</v>
      </c>
      <c r="O258" s="12">
        <f t="shared" si="97"/>
        <v>0</v>
      </c>
      <c r="P258" s="12">
        <f t="shared" si="88"/>
        <v>0</v>
      </c>
      <c r="Q258" s="12">
        <f t="shared" si="97"/>
        <v>0</v>
      </c>
      <c r="R258" s="12">
        <f t="shared" si="97"/>
        <v>0</v>
      </c>
      <c r="S258" s="12">
        <f t="shared" si="97"/>
        <v>0</v>
      </c>
      <c r="T258" s="12">
        <f t="shared" si="97"/>
        <v>813</v>
      </c>
      <c r="U258" s="12">
        <f t="shared" si="97"/>
        <v>0</v>
      </c>
      <c r="V258" s="12">
        <f t="shared" si="97"/>
        <v>0</v>
      </c>
      <c r="W258" s="12">
        <f t="shared" si="97"/>
        <v>0</v>
      </c>
      <c r="X258" s="12">
        <f t="shared" si="97"/>
        <v>0</v>
      </c>
      <c r="Y258" s="12">
        <f t="shared" si="97"/>
        <v>0</v>
      </c>
      <c r="Z258" s="12">
        <f t="shared" si="89"/>
        <v>0</v>
      </c>
      <c r="AA258" s="12">
        <f t="shared" si="90"/>
        <v>0</v>
      </c>
      <c r="AB258" s="12">
        <f t="shared" si="97"/>
        <v>0</v>
      </c>
      <c r="AC258" s="12">
        <f t="shared" si="97"/>
        <v>0</v>
      </c>
      <c r="AD258" s="12">
        <f t="shared" si="97"/>
        <v>0</v>
      </c>
      <c r="AE258" s="12">
        <f t="shared" si="92"/>
        <v>0</v>
      </c>
    </row>
    <row r="259" spans="1:31" ht="30">
      <c r="A259" s="35" t="s">
        <v>285</v>
      </c>
      <c r="B259" s="36" t="s">
        <v>160</v>
      </c>
      <c r="C259" s="12">
        <f t="shared" si="52"/>
        <v>3272957</v>
      </c>
      <c r="D259" s="12">
        <f t="shared" si="93"/>
        <v>0</v>
      </c>
      <c r="E259" s="12">
        <f t="shared" si="96"/>
        <v>0</v>
      </c>
      <c r="F259" s="12">
        <f t="shared" si="94"/>
        <v>3272957</v>
      </c>
      <c r="G259" s="12"/>
      <c r="H259" s="12"/>
      <c r="I259" s="12"/>
      <c r="J259" s="12"/>
      <c r="K259" s="12"/>
      <c r="L259" s="12">
        <f t="shared" si="53"/>
        <v>0</v>
      </c>
      <c r="M259" s="12">
        <f t="shared" si="54"/>
        <v>0</v>
      </c>
      <c r="N259" s="12">
        <f aca="true" t="shared" si="98" ref="N259:AD259">N213+N235</f>
        <v>0</v>
      </c>
      <c r="O259" s="12">
        <f t="shared" si="98"/>
        <v>0</v>
      </c>
      <c r="P259" s="12">
        <f t="shared" si="88"/>
        <v>0</v>
      </c>
      <c r="Q259" s="12">
        <f t="shared" si="98"/>
        <v>0</v>
      </c>
      <c r="R259" s="12">
        <f t="shared" si="98"/>
        <v>0</v>
      </c>
      <c r="S259" s="12">
        <f t="shared" si="98"/>
        <v>0</v>
      </c>
      <c r="T259" s="12">
        <f t="shared" si="98"/>
        <v>0</v>
      </c>
      <c r="U259" s="12">
        <f t="shared" si="98"/>
        <v>0</v>
      </c>
      <c r="V259" s="12">
        <f t="shared" si="98"/>
        <v>0</v>
      </c>
      <c r="W259" s="12">
        <f t="shared" si="98"/>
        <v>0</v>
      </c>
      <c r="X259" s="12">
        <f t="shared" si="98"/>
        <v>0</v>
      </c>
      <c r="Y259" s="12">
        <f t="shared" si="98"/>
        <v>0</v>
      </c>
      <c r="Z259" s="12">
        <f t="shared" si="89"/>
        <v>0</v>
      </c>
      <c r="AA259" s="12">
        <f t="shared" si="90"/>
        <v>0</v>
      </c>
      <c r="AB259" s="12">
        <f t="shared" si="98"/>
        <v>0</v>
      </c>
      <c r="AC259" s="12">
        <f t="shared" si="98"/>
        <v>0</v>
      </c>
      <c r="AD259" s="12">
        <f t="shared" si="98"/>
        <v>0</v>
      </c>
      <c r="AE259" s="12">
        <f t="shared" si="92"/>
        <v>0</v>
      </c>
    </row>
    <row r="260" spans="1:31" ht="30">
      <c r="A260" s="35" t="s">
        <v>286</v>
      </c>
      <c r="B260" s="36" t="s">
        <v>160</v>
      </c>
      <c r="C260" s="12">
        <f t="shared" si="52"/>
        <v>21530</v>
      </c>
      <c r="D260" s="12">
        <f t="shared" si="93"/>
        <v>0</v>
      </c>
      <c r="E260" s="12">
        <f t="shared" si="96"/>
        <v>0</v>
      </c>
      <c r="F260" s="12">
        <f t="shared" si="94"/>
        <v>0</v>
      </c>
      <c r="G260" s="12"/>
      <c r="H260" s="12"/>
      <c r="I260" s="12"/>
      <c r="J260" s="12"/>
      <c r="K260" s="12"/>
      <c r="L260" s="12">
        <f t="shared" si="53"/>
        <v>21530</v>
      </c>
      <c r="M260" s="12">
        <f t="shared" si="54"/>
        <v>0</v>
      </c>
      <c r="N260" s="12">
        <f aca="true" t="shared" si="99" ref="N260:AD260">N214+N236</f>
        <v>0</v>
      </c>
      <c r="O260" s="12">
        <f t="shared" si="99"/>
        <v>0</v>
      </c>
      <c r="P260" s="12">
        <f t="shared" si="88"/>
        <v>0</v>
      </c>
      <c r="Q260" s="12">
        <f t="shared" si="99"/>
        <v>0</v>
      </c>
      <c r="R260" s="12">
        <f t="shared" si="99"/>
        <v>21530</v>
      </c>
      <c r="S260" s="12">
        <f t="shared" si="99"/>
        <v>0</v>
      </c>
      <c r="T260" s="12">
        <f t="shared" si="99"/>
        <v>0</v>
      </c>
      <c r="U260" s="12">
        <f t="shared" si="99"/>
        <v>0</v>
      </c>
      <c r="V260" s="12">
        <f t="shared" si="99"/>
        <v>0</v>
      </c>
      <c r="W260" s="12">
        <f t="shared" si="99"/>
        <v>0</v>
      </c>
      <c r="X260" s="12">
        <f t="shared" si="99"/>
        <v>0</v>
      </c>
      <c r="Y260" s="12">
        <f t="shared" si="99"/>
        <v>0</v>
      </c>
      <c r="Z260" s="12">
        <f t="shared" si="89"/>
        <v>0</v>
      </c>
      <c r="AA260" s="12">
        <f t="shared" si="90"/>
        <v>0</v>
      </c>
      <c r="AB260" s="12">
        <f t="shared" si="99"/>
        <v>0</v>
      </c>
      <c r="AC260" s="12">
        <f t="shared" si="99"/>
        <v>0</v>
      </c>
      <c r="AD260" s="12">
        <f t="shared" si="99"/>
        <v>0</v>
      </c>
      <c r="AE260" s="12">
        <f t="shared" si="92"/>
        <v>0</v>
      </c>
    </row>
    <row r="261" spans="1:31" ht="30">
      <c r="A261" s="35" t="s">
        <v>270</v>
      </c>
      <c r="B261" s="36" t="s">
        <v>160</v>
      </c>
      <c r="C261" s="12">
        <f t="shared" si="52"/>
        <v>2878830</v>
      </c>
      <c r="D261" s="12">
        <f t="shared" si="93"/>
        <v>0</v>
      </c>
      <c r="E261" s="12">
        <f t="shared" si="96"/>
        <v>0</v>
      </c>
      <c r="F261" s="12">
        <f t="shared" si="94"/>
        <v>2878830</v>
      </c>
      <c r="G261" s="12"/>
      <c r="H261" s="12"/>
      <c r="I261" s="12"/>
      <c r="J261" s="12"/>
      <c r="K261" s="12"/>
      <c r="L261" s="12">
        <f t="shared" si="53"/>
        <v>0</v>
      </c>
      <c r="M261" s="12">
        <f t="shared" si="54"/>
        <v>0</v>
      </c>
      <c r="N261" s="12">
        <f aca="true" t="shared" si="100" ref="N261:AD261">N215+N237</f>
        <v>0</v>
      </c>
      <c r="O261" s="12">
        <f t="shared" si="100"/>
        <v>0</v>
      </c>
      <c r="P261" s="12">
        <f t="shared" si="88"/>
        <v>0</v>
      </c>
      <c r="Q261" s="12">
        <f t="shared" si="100"/>
        <v>0</v>
      </c>
      <c r="R261" s="12">
        <f t="shared" si="100"/>
        <v>0</v>
      </c>
      <c r="S261" s="12">
        <f t="shared" si="100"/>
        <v>0</v>
      </c>
      <c r="T261" s="12">
        <f t="shared" si="100"/>
        <v>0</v>
      </c>
      <c r="U261" s="12">
        <f t="shared" si="100"/>
        <v>0</v>
      </c>
      <c r="V261" s="12">
        <f t="shared" si="100"/>
        <v>0</v>
      </c>
      <c r="W261" s="12">
        <f t="shared" si="100"/>
        <v>0</v>
      </c>
      <c r="X261" s="12">
        <f t="shared" si="100"/>
        <v>0</v>
      </c>
      <c r="Y261" s="12">
        <f t="shared" si="100"/>
        <v>0</v>
      </c>
      <c r="Z261" s="12">
        <f t="shared" si="89"/>
        <v>0</v>
      </c>
      <c r="AA261" s="12">
        <f t="shared" si="90"/>
        <v>0</v>
      </c>
      <c r="AB261" s="12">
        <f t="shared" si="100"/>
        <v>0</v>
      </c>
      <c r="AC261" s="12">
        <f t="shared" si="100"/>
        <v>0</v>
      </c>
      <c r="AD261" s="12">
        <f t="shared" si="100"/>
        <v>0</v>
      </c>
      <c r="AE261" s="12">
        <f t="shared" si="92"/>
        <v>0</v>
      </c>
    </row>
    <row r="262" spans="1:31" ht="15">
      <c r="A262" s="35" t="s">
        <v>6</v>
      </c>
      <c r="B262" s="36" t="s">
        <v>160</v>
      </c>
      <c r="C262" s="12">
        <f t="shared" si="52"/>
        <v>1327465</v>
      </c>
      <c r="D262" s="12">
        <f t="shared" si="93"/>
        <v>0</v>
      </c>
      <c r="E262" s="12">
        <f t="shared" si="96"/>
        <v>0</v>
      </c>
      <c r="F262" s="12">
        <f t="shared" si="94"/>
        <v>0</v>
      </c>
      <c r="G262" s="12"/>
      <c r="H262" s="12"/>
      <c r="I262" s="12"/>
      <c r="J262" s="12"/>
      <c r="K262" s="12"/>
      <c r="L262" s="12">
        <f t="shared" si="53"/>
        <v>1327465</v>
      </c>
      <c r="M262" s="12">
        <f t="shared" si="54"/>
        <v>0</v>
      </c>
      <c r="N262" s="12">
        <f aca="true" t="shared" si="101" ref="N262:AD262">N216+N238</f>
        <v>0</v>
      </c>
      <c r="O262" s="12">
        <f t="shared" si="101"/>
        <v>0</v>
      </c>
      <c r="P262" s="12">
        <f t="shared" si="88"/>
        <v>0</v>
      </c>
      <c r="Q262" s="12">
        <f t="shared" si="101"/>
        <v>0</v>
      </c>
      <c r="R262" s="12">
        <f t="shared" si="101"/>
        <v>0</v>
      </c>
      <c r="S262" s="12">
        <f t="shared" si="101"/>
        <v>285984</v>
      </c>
      <c r="T262" s="12">
        <f t="shared" si="101"/>
        <v>0</v>
      </c>
      <c r="U262" s="12">
        <f t="shared" si="101"/>
        <v>0</v>
      </c>
      <c r="V262" s="12">
        <f t="shared" si="101"/>
        <v>0</v>
      </c>
      <c r="W262" s="12">
        <f t="shared" si="101"/>
        <v>804176</v>
      </c>
      <c r="X262" s="12">
        <f t="shared" si="101"/>
        <v>0</v>
      </c>
      <c r="Y262" s="12">
        <f t="shared" si="101"/>
        <v>0</v>
      </c>
      <c r="Z262" s="12">
        <f t="shared" si="89"/>
        <v>21628</v>
      </c>
      <c r="AA262" s="12">
        <f t="shared" si="90"/>
        <v>215677</v>
      </c>
      <c r="AB262" s="12">
        <f t="shared" si="101"/>
        <v>0</v>
      </c>
      <c r="AC262" s="12">
        <f t="shared" si="101"/>
        <v>0</v>
      </c>
      <c r="AD262" s="12">
        <f t="shared" si="101"/>
        <v>0</v>
      </c>
      <c r="AE262" s="12">
        <f t="shared" si="92"/>
        <v>0</v>
      </c>
    </row>
    <row r="263" spans="1:31" ht="30">
      <c r="A263" s="35" t="s">
        <v>7</v>
      </c>
      <c r="B263" s="36" t="s">
        <v>160</v>
      </c>
      <c r="C263" s="12">
        <f t="shared" si="52"/>
        <v>458138</v>
      </c>
      <c r="D263" s="12">
        <f t="shared" si="93"/>
        <v>0</v>
      </c>
      <c r="E263" s="12">
        <f t="shared" si="96"/>
        <v>0</v>
      </c>
      <c r="F263" s="12">
        <f t="shared" si="94"/>
        <v>0</v>
      </c>
      <c r="G263" s="12"/>
      <c r="H263" s="12"/>
      <c r="I263" s="12"/>
      <c r="J263" s="12"/>
      <c r="K263" s="12"/>
      <c r="L263" s="12">
        <f t="shared" si="53"/>
        <v>458138</v>
      </c>
      <c r="M263" s="12">
        <f t="shared" si="54"/>
        <v>0</v>
      </c>
      <c r="N263" s="12">
        <f aca="true" t="shared" si="102" ref="N263:AD263">N217+N239</f>
        <v>0</v>
      </c>
      <c r="O263" s="12">
        <f t="shared" si="102"/>
        <v>0</v>
      </c>
      <c r="P263" s="12">
        <f t="shared" si="88"/>
        <v>0</v>
      </c>
      <c r="Q263" s="12">
        <f t="shared" si="102"/>
        <v>0</v>
      </c>
      <c r="R263" s="12">
        <f t="shared" si="102"/>
        <v>21584</v>
      </c>
      <c r="S263" s="12">
        <f t="shared" si="102"/>
        <v>88458</v>
      </c>
      <c r="T263" s="12">
        <f t="shared" si="102"/>
        <v>0</v>
      </c>
      <c r="U263" s="12">
        <f t="shared" si="102"/>
        <v>0</v>
      </c>
      <c r="V263" s="12">
        <f t="shared" si="102"/>
        <v>0</v>
      </c>
      <c r="W263" s="12">
        <f t="shared" si="102"/>
        <v>348015</v>
      </c>
      <c r="X263" s="12">
        <f t="shared" si="102"/>
        <v>0</v>
      </c>
      <c r="Y263" s="12">
        <f t="shared" si="102"/>
        <v>0</v>
      </c>
      <c r="Z263" s="12">
        <f t="shared" si="89"/>
        <v>0</v>
      </c>
      <c r="AA263" s="12">
        <f t="shared" si="90"/>
        <v>0</v>
      </c>
      <c r="AB263" s="12">
        <f t="shared" si="102"/>
        <v>0</v>
      </c>
      <c r="AC263" s="12">
        <f t="shared" si="102"/>
        <v>81</v>
      </c>
      <c r="AD263" s="12">
        <f t="shared" si="102"/>
        <v>0</v>
      </c>
      <c r="AE263" s="12">
        <f t="shared" si="92"/>
        <v>0</v>
      </c>
    </row>
    <row r="264" spans="1:31" ht="15">
      <c r="A264" s="35" t="s">
        <v>48</v>
      </c>
      <c r="B264" s="36" t="s">
        <v>160</v>
      </c>
      <c r="C264" s="12">
        <f t="shared" si="52"/>
        <v>2022479</v>
      </c>
      <c r="D264" s="12">
        <f t="shared" si="93"/>
        <v>0</v>
      </c>
      <c r="E264" s="12"/>
      <c r="F264" s="12">
        <f t="shared" si="94"/>
        <v>2018800</v>
      </c>
      <c r="G264" s="12"/>
      <c r="H264" s="12"/>
      <c r="I264" s="12"/>
      <c r="J264" s="12"/>
      <c r="K264" s="12"/>
      <c r="L264" s="12">
        <f t="shared" si="53"/>
        <v>3679</v>
      </c>
      <c r="M264" s="12">
        <f t="shared" si="54"/>
        <v>0</v>
      </c>
      <c r="N264" s="12">
        <f aca="true" t="shared" si="103" ref="N264:AD264">N218+N240</f>
        <v>0</v>
      </c>
      <c r="O264" s="12">
        <f t="shared" si="103"/>
        <v>0</v>
      </c>
      <c r="P264" s="12">
        <f t="shared" si="88"/>
        <v>0</v>
      </c>
      <c r="Q264" s="12">
        <f t="shared" si="103"/>
        <v>0</v>
      </c>
      <c r="R264" s="12">
        <f t="shared" si="103"/>
        <v>0</v>
      </c>
      <c r="S264" s="12">
        <f t="shared" si="103"/>
        <v>2940</v>
      </c>
      <c r="T264" s="12">
        <f t="shared" si="103"/>
        <v>0</v>
      </c>
      <c r="U264" s="12">
        <f t="shared" si="103"/>
        <v>0</v>
      </c>
      <c r="V264" s="12">
        <f t="shared" si="103"/>
        <v>0</v>
      </c>
      <c r="W264" s="12">
        <f t="shared" si="103"/>
        <v>0</v>
      </c>
      <c r="X264" s="12">
        <f t="shared" si="103"/>
        <v>0</v>
      </c>
      <c r="Y264" s="12">
        <f t="shared" si="103"/>
        <v>0</v>
      </c>
      <c r="Z264" s="12">
        <f t="shared" si="89"/>
        <v>0</v>
      </c>
      <c r="AA264" s="12">
        <f t="shared" si="90"/>
        <v>0</v>
      </c>
      <c r="AB264" s="12">
        <f t="shared" si="103"/>
        <v>739</v>
      </c>
      <c r="AC264" s="12">
        <f t="shared" si="103"/>
        <v>0</v>
      </c>
      <c r="AD264" s="12">
        <f t="shared" si="103"/>
        <v>0</v>
      </c>
      <c r="AE264" s="12">
        <f t="shared" si="92"/>
        <v>0</v>
      </c>
    </row>
    <row r="265" spans="1:31" ht="15">
      <c r="A265" s="35" t="s">
        <v>46</v>
      </c>
      <c r="B265" s="36" t="s">
        <v>160</v>
      </c>
      <c r="C265" s="12">
        <f aca="true" t="shared" si="104" ref="C265:C275">SUM(D265:L265)</f>
        <v>21247</v>
      </c>
      <c r="D265" s="12">
        <f t="shared" si="93"/>
        <v>0</v>
      </c>
      <c r="E265" s="12"/>
      <c r="F265" s="12">
        <f t="shared" si="94"/>
        <v>0</v>
      </c>
      <c r="G265" s="12"/>
      <c r="H265" s="12"/>
      <c r="I265" s="12"/>
      <c r="J265" s="12"/>
      <c r="K265" s="12"/>
      <c r="L265" s="12">
        <f aca="true" t="shared" si="105" ref="L265:L275">SUM(M265,R265:AD265)</f>
        <v>21247</v>
      </c>
      <c r="M265" s="12">
        <f t="shared" si="54"/>
        <v>0</v>
      </c>
      <c r="N265" s="12">
        <f aca="true" t="shared" si="106" ref="N265:AD265">N219+N241</f>
        <v>0</v>
      </c>
      <c r="O265" s="12">
        <f t="shared" si="106"/>
        <v>0</v>
      </c>
      <c r="P265" s="12">
        <f t="shared" si="88"/>
        <v>0</v>
      </c>
      <c r="Q265" s="12">
        <f t="shared" si="106"/>
        <v>0</v>
      </c>
      <c r="R265" s="12">
        <f t="shared" si="106"/>
        <v>0</v>
      </c>
      <c r="S265" s="12">
        <f t="shared" si="106"/>
        <v>21247</v>
      </c>
      <c r="T265" s="12">
        <f t="shared" si="106"/>
        <v>0</v>
      </c>
      <c r="U265" s="12">
        <f t="shared" si="106"/>
        <v>0</v>
      </c>
      <c r="V265" s="12">
        <f t="shared" si="106"/>
        <v>0</v>
      </c>
      <c r="W265" s="12">
        <f t="shared" si="106"/>
        <v>0</v>
      </c>
      <c r="X265" s="12">
        <f t="shared" si="106"/>
        <v>0</v>
      </c>
      <c r="Y265" s="12">
        <f t="shared" si="106"/>
        <v>0</v>
      </c>
      <c r="Z265" s="12">
        <f t="shared" si="89"/>
        <v>0</v>
      </c>
      <c r="AA265" s="12">
        <f t="shared" si="90"/>
        <v>0</v>
      </c>
      <c r="AB265" s="12">
        <f t="shared" si="106"/>
        <v>0</v>
      </c>
      <c r="AC265" s="12">
        <f t="shared" si="106"/>
        <v>0</v>
      </c>
      <c r="AD265" s="12">
        <f t="shared" si="106"/>
        <v>0</v>
      </c>
      <c r="AE265" s="12">
        <f t="shared" si="92"/>
        <v>0</v>
      </c>
    </row>
    <row r="266" spans="1:31" ht="30">
      <c r="A266" s="35" t="s">
        <v>287</v>
      </c>
      <c r="B266" s="36" t="s">
        <v>160</v>
      </c>
      <c r="C266" s="12">
        <f t="shared" si="104"/>
        <v>0</v>
      </c>
      <c r="D266" s="12">
        <f t="shared" si="93"/>
        <v>0</v>
      </c>
      <c r="E266" s="12"/>
      <c r="F266" s="12">
        <f t="shared" si="94"/>
        <v>0</v>
      </c>
      <c r="G266" s="12"/>
      <c r="H266" s="12"/>
      <c r="I266" s="12"/>
      <c r="J266" s="12"/>
      <c r="K266" s="12"/>
      <c r="L266" s="12">
        <f t="shared" si="105"/>
        <v>0</v>
      </c>
      <c r="M266" s="12">
        <f aca="true" t="shared" si="107" ref="M266:M275">N266+O266+Q266+P266</f>
        <v>0</v>
      </c>
      <c r="N266" s="12">
        <f aca="true" t="shared" si="108" ref="N266:AD266">N220+N242</f>
        <v>0</v>
      </c>
      <c r="O266" s="12">
        <f t="shared" si="108"/>
        <v>0</v>
      </c>
      <c r="P266" s="12">
        <f t="shared" si="88"/>
        <v>0</v>
      </c>
      <c r="Q266" s="12">
        <f t="shared" si="108"/>
        <v>0</v>
      </c>
      <c r="R266" s="12">
        <f t="shared" si="108"/>
        <v>0</v>
      </c>
      <c r="S266" s="12">
        <f t="shared" si="108"/>
        <v>0</v>
      </c>
      <c r="T266" s="12">
        <f t="shared" si="108"/>
        <v>0</v>
      </c>
      <c r="U266" s="12">
        <f t="shared" si="108"/>
        <v>0</v>
      </c>
      <c r="V266" s="12">
        <f t="shared" si="108"/>
        <v>0</v>
      </c>
      <c r="W266" s="12">
        <f t="shared" si="108"/>
        <v>0</v>
      </c>
      <c r="X266" s="12">
        <f t="shared" si="108"/>
        <v>0</v>
      </c>
      <c r="Y266" s="12">
        <f t="shared" si="108"/>
        <v>0</v>
      </c>
      <c r="Z266" s="12">
        <f t="shared" si="89"/>
        <v>0</v>
      </c>
      <c r="AA266" s="12">
        <f t="shared" si="90"/>
        <v>0</v>
      </c>
      <c r="AB266" s="12">
        <f t="shared" si="108"/>
        <v>0</v>
      </c>
      <c r="AC266" s="12">
        <f t="shared" si="108"/>
        <v>0</v>
      </c>
      <c r="AD266" s="12">
        <f t="shared" si="108"/>
        <v>0</v>
      </c>
      <c r="AE266" s="12">
        <f t="shared" si="92"/>
        <v>0</v>
      </c>
    </row>
    <row r="267" spans="1:31" ht="15">
      <c r="A267" s="35" t="s">
        <v>47</v>
      </c>
      <c r="B267" s="36" t="s">
        <v>160</v>
      </c>
      <c r="C267" s="12">
        <f t="shared" si="104"/>
        <v>0</v>
      </c>
      <c r="D267" s="12">
        <f t="shared" si="93"/>
        <v>0</v>
      </c>
      <c r="E267" s="12"/>
      <c r="F267" s="12">
        <f t="shared" si="94"/>
        <v>0</v>
      </c>
      <c r="G267" s="12"/>
      <c r="H267" s="12"/>
      <c r="I267" s="12"/>
      <c r="J267" s="12"/>
      <c r="K267" s="12"/>
      <c r="L267" s="12">
        <f t="shared" si="105"/>
        <v>0</v>
      </c>
      <c r="M267" s="12">
        <f t="shared" si="107"/>
        <v>0</v>
      </c>
      <c r="N267" s="12">
        <f aca="true" t="shared" si="109" ref="N267:AD267">N221+N243</f>
        <v>0</v>
      </c>
      <c r="O267" s="12">
        <f t="shared" si="109"/>
        <v>0</v>
      </c>
      <c r="P267" s="12">
        <f t="shared" si="88"/>
        <v>0</v>
      </c>
      <c r="Q267" s="12">
        <f t="shared" si="109"/>
        <v>0</v>
      </c>
      <c r="R267" s="12">
        <f t="shared" si="109"/>
        <v>0</v>
      </c>
      <c r="S267" s="12">
        <f t="shared" si="109"/>
        <v>0</v>
      </c>
      <c r="T267" s="12">
        <f t="shared" si="109"/>
        <v>0</v>
      </c>
      <c r="U267" s="12">
        <f t="shared" si="109"/>
        <v>0</v>
      </c>
      <c r="V267" s="12">
        <f t="shared" si="109"/>
        <v>0</v>
      </c>
      <c r="W267" s="12">
        <f t="shared" si="109"/>
        <v>0</v>
      </c>
      <c r="X267" s="12">
        <f t="shared" si="109"/>
        <v>0</v>
      </c>
      <c r="Y267" s="12">
        <f t="shared" si="109"/>
        <v>0</v>
      </c>
      <c r="Z267" s="12">
        <f t="shared" si="89"/>
        <v>0</v>
      </c>
      <c r="AA267" s="12">
        <f t="shared" si="90"/>
        <v>0</v>
      </c>
      <c r="AB267" s="12">
        <f t="shared" si="109"/>
        <v>0</v>
      </c>
      <c r="AC267" s="12">
        <f t="shared" si="109"/>
        <v>0</v>
      </c>
      <c r="AD267" s="12">
        <f t="shared" si="109"/>
        <v>0</v>
      </c>
      <c r="AE267" s="12">
        <f t="shared" si="92"/>
        <v>0</v>
      </c>
    </row>
    <row r="268" spans="1:31" ht="15">
      <c r="A268" s="35" t="s">
        <v>45</v>
      </c>
      <c r="B268" s="36" t="s">
        <v>160</v>
      </c>
      <c r="C268" s="12">
        <f t="shared" si="104"/>
        <v>1330</v>
      </c>
      <c r="D268" s="12">
        <f t="shared" si="93"/>
        <v>0</v>
      </c>
      <c r="E268" s="12"/>
      <c r="F268" s="12">
        <f t="shared" si="94"/>
        <v>0</v>
      </c>
      <c r="G268" s="12"/>
      <c r="H268" s="12"/>
      <c r="I268" s="12"/>
      <c r="J268" s="12"/>
      <c r="K268" s="12"/>
      <c r="L268" s="12">
        <f t="shared" si="105"/>
        <v>1330</v>
      </c>
      <c r="M268" s="12">
        <f t="shared" si="107"/>
        <v>0</v>
      </c>
      <c r="N268" s="12">
        <f aca="true" t="shared" si="110" ref="N268:AD268">N222+N244</f>
        <v>0</v>
      </c>
      <c r="O268" s="12">
        <f t="shared" si="110"/>
        <v>0</v>
      </c>
      <c r="P268" s="12">
        <f t="shared" si="88"/>
        <v>0</v>
      </c>
      <c r="Q268" s="12">
        <f t="shared" si="110"/>
        <v>0</v>
      </c>
      <c r="R268" s="12">
        <f t="shared" si="110"/>
        <v>0</v>
      </c>
      <c r="S268" s="12">
        <f t="shared" si="110"/>
        <v>1330</v>
      </c>
      <c r="T268" s="12">
        <f t="shared" si="110"/>
        <v>0</v>
      </c>
      <c r="U268" s="12">
        <f t="shared" si="110"/>
        <v>0</v>
      </c>
      <c r="V268" s="12">
        <f t="shared" si="110"/>
        <v>0</v>
      </c>
      <c r="W268" s="12">
        <f t="shared" si="110"/>
        <v>0</v>
      </c>
      <c r="X268" s="12">
        <f t="shared" si="110"/>
        <v>0</v>
      </c>
      <c r="Y268" s="12">
        <f t="shared" si="110"/>
        <v>0</v>
      </c>
      <c r="Z268" s="12">
        <f t="shared" si="89"/>
        <v>0</v>
      </c>
      <c r="AA268" s="12">
        <f t="shared" si="90"/>
        <v>0</v>
      </c>
      <c r="AB268" s="12">
        <f t="shared" si="110"/>
        <v>0</v>
      </c>
      <c r="AC268" s="12">
        <f t="shared" si="110"/>
        <v>0</v>
      </c>
      <c r="AD268" s="12">
        <f t="shared" si="110"/>
        <v>0</v>
      </c>
      <c r="AE268" s="12">
        <f t="shared" si="92"/>
        <v>0</v>
      </c>
    </row>
    <row r="269" spans="1:31" ht="30">
      <c r="A269" s="35" t="s">
        <v>50</v>
      </c>
      <c r="B269" s="36" t="s">
        <v>160</v>
      </c>
      <c r="C269" s="12">
        <f t="shared" si="104"/>
        <v>0</v>
      </c>
      <c r="D269" s="12">
        <f t="shared" si="93"/>
        <v>0</v>
      </c>
      <c r="E269" s="12"/>
      <c r="F269" s="12">
        <f t="shared" si="94"/>
        <v>0</v>
      </c>
      <c r="G269" s="12"/>
      <c r="H269" s="12"/>
      <c r="I269" s="12"/>
      <c r="J269" s="12"/>
      <c r="K269" s="12"/>
      <c r="L269" s="12">
        <f t="shared" si="105"/>
        <v>0</v>
      </c>
      <c r="M269" s="12">
        <f t="shared" si="107"/>
        <v>0</v>
      </c>
      <c r="N269" s="12">
        <f aca="true" t="shared" si="111" ref="N269:AD269">N223+N245</f>
        <v>0</v>
      </c>
      <c r="O269" s="12">
        <f t="shared" si="111"/>
        <v>0</v>
      </c>
      <c r="P269" s="12">
        <f t="shared" si="88"/>
        <v>0</v>
      </c>
      <c r="Q269" s="12">
        <f t="shared" si="111"/>
        <v>0</v>
      </c>
      <c r="R269" s="12">
        <f t="shared" si="111"/>
        <v>0</v>
      </c>
      <c r="S269" s="12">
        <f t="shared" si="111"/>
        <v>0</v>
      </c>
      <c r="T269" s="12">
        <f t="shared" si="111"/>
        <v>0</v>
      </c>
      <c r="U269" s="12">
        <f t="shared" si="111"/>
        <v>0</v>
      </c>
      <c r="V269" s="12">
        <f t="shared" si="111"/>
        <v>0</v>
      </c>
      <c r="W269" s="12">
        <f t="shared" si="111"/>
        <v>0</v>
      </c>
      <c r="X269" s="12">
        <f t="shared" si="111"/>
        <v>0</v>
      </c>
      <c r="Y269" s="12">
        <f t="shared" si="111"/>
        <v>0</v>
      </c>
      <c r="Z269" s="12">
        <f t="shared" si="89"/>
        <v>0</v>
      </c>
      <c r="AA269" s="12">
        <f t="shared" si="90"/>
        <v>0</v>
      </c>
      <c r="AB269" s="12">
        <f t="shared" si="111"/>
        <v>0</v>
      </c>
      <c r="AC269" s="12">
        <f t="shared" si="111"/>
        <v>0</v>
      </c>
      <c r="AD269" s="12">
        <f t="shared" si="111"/>
        <v>0</v>
      </c>
      <c r="AE269" s="12">
        <f t="shared" si="92"/>
        <v>0</v>
      </c>
    </row>
    <row r="270" spans="1:31" ht="15">
      <c r="A270" s="35" t="s">
        <v>87</v>
      </c>
      <c r="B270" s="36" t="s">
        <v>160</v>
      </c>
      <c r="C270" s="12">
        <f t="shared" si="104"/>
        <v>0</v>
      </c>
      <c r="D270" s="12">
        <f t="shared" si="93"/>
        <v>0</v>
      </c>
      <c r="E270" s="12"/>
      <c r="F270" s="12">
        <f t="shared" si="94"/>
        <v>0</v>
      </c>
      <c r="G270" s="12"/>
      <c r="H270" s="12"/>
      <c r="I270" s="12"/>
      <c r="J270" s="12"/>
      <c r="K270" s="12"/>
      <c r="L270" s="12">
        <f t="shared" si="105"/>
        <v>0</v>
      </c>
      <c r="M270" s="12">
        <f t="shared" si="107"/>
        <v>0</v>
      </c>
      <c r="N270" s="12">
        <f aca="true" t="shared" si="112" ref="N270:AD270">N224+N246</f>
        <v>0</v>
      </c>
      <c r="O270" s="12">
        <f t="shared" si="112"/>
        <v>0</v>
      </c>
      <c r="P270" s="12">
        <f t="shared" si="88"/>
        <v>0</v>
      </c>
      <c r="Q270" s="12">
        <f t="shared" si="112"/>
        <v>0</v>
      </c>
      <c r="R270" s="12">
        <f t="shared" si="112"/>
        <v>0</v>
      </c>
      <c r="S270" s="12">
        <f t="shared" si="112"/>
        <v>0</v>
      </c>
      <c r="T270" s="12">
        <f t="shared" si="112"/>
        <v>0</v>
      </c>
      <c r="U270" s="12">
        <f t="shared" si="112"/>
        <v>0</v>
      </c>
      <c r="V270" s="12">
        <f t="shared" si="112"/>
        <v>0</v>
      </c>
      <c r="W270" s="12">
        <f t="shared" si="112"/>
        <v>0</v>
      </c>
      <c r="X270" s="12">
        <f t="shared" si="112"/>
        <v>0</v>
      </c>
      <c r="Y270" s="12">
        <f t="shared" si="112"/>
        <v>0</v>
      </c>
      <c r="Z270" s="12">
        <f t="shared" si="89"/>
        <v>0</v>
      </c>
      <c r="AA270" s="12">
        <f t="shared" si="90"/>
        <v>0</v>
      </c>
      <c r="AB270" s="12">
        <f t="shared" si="112"/>
        <v>0</v>
      </c>
      <c r="AC270" s="12">
        <f t="shared" si="112"/>
        <v>0</v>
      </c>
      <c r="AD270" s="12">
        <f t="shared" si="112"/>
        <v>0</v>
      </c>
      <c r="AE270" s="12">
        <f t="shared" si="92"/>
        <v>0</v>
      </c>
    </row>
    <row r="271" spans="1:31" ht="15">
      <c r="A271" s="35" t="s">
        <v>88</v>
      </c>
      <c r="B271" s="36" t="s">
        <v>160</v>
      </c>
      <c r="C271" s="12">
        <f t="shared" si="104"/>
        <v>0</v>
      </c>
      <c r="D271" s="12">
        <f t="shared" si="93"/>
        <v>0</v>
      </c>
      <c r="E271" s="12"/>
      <c r="F271" s="12">
        <f t="shared" si="94"/>
        <v>0</v>
      </c>
      <c r="G271" s="12"/>
      <c r="H271" s="12"/>
      <c r="I271" s="12"/>
      <c r="J271" s="12"/>
      <c r="K271" s="12"/>
      <c r="L271" s="12">
        <f t="shared" si="105"/>
        <v>0</v>
      </c>
      <c r="M271" s="12">
        <f t="shared" si="107"/>
        <v>0</v>
      </c>
      <c r="N271" s="12">
        <f aca="true" t="shared" si="113" ref="N271:AD271">N225+N247</f>
        <v>0</v>
      </c>
      <c r="O271" s="12">
        <f t="shared" si="113"/>
        <v>0</v>
      </c>
      <c r="P271" s="12">
        <f t="shared" si="88"/>
        <v>0</v>
      </c>
      <c r="Q271" s="12">
        <f t="shared" si="113"/>
        <v>0</v>
      </c>
      <c r="R271" s="12">
        <f t="shared" si="113"/>
        <v>0</v>
      </c>
      <c r="S271" s="12">
        <f t="shared" si="113"/>
        <v>0</v>
      </c>
      <c r="T271" s="12">
        <f t="shared" si="113"/>
        <v>0</v>
      </c>
      <c r="U271" s="12">
        <f t="shared" si="113"/>
        <v>0</v>
      </c>
      <c r="V271" s="12">
        <f t="shared" si="113"/>
        <v>0</v>
      </c>
      <c r="W271" s="12">
        <f t="shared" si="113"/>
        <v>0</v>
      </c>
      <c r="X271" s="12">
        <f t="shared" si="113"/>
        <v>0</v>
      </c>
      <c r="Y271" s="12">
        <f t="shared" si="113"/>
        <v>0</v>
      </c>
      <c r="Z271" s="12">
        <f t="shared" si="89"/>
        <v>0</v>
      </c>
      <c r="AA271" s="12">
        <f t="shared" si="90"/>
        <v>0</v>
      </c>
      <c r="AB271" s="12">
        <f t="shared" si="113"/>
        <v>0</v>
      </c>
      <c r="AC271" s="12">
        <f t="shared" si="113"/>
        <v>0</v>
      </c>
      <c r="AD271" s="12">
        <f t="shared" si="113"/>
        <v>0</v>
      </c>
      <c r="AE271" s="12">
        <f t="shared" si="92"/>
        <v>0</v>
      </c>
    </row>
    <row r="272" spans="1:31" ht="45">
      <c r="A272" s="35" t="s">
        <v>288</v>
      </c>
      <c r="B272" s="36" t="s">
        <v>160</v>
      </c>
      <c r="C272" s="12">
        <f t="shared" si="104"/>
        <v>110682278</v>
      </c>
      <c r="D272" s="12">
        <f t="shared" si="93"/>
        <v>0</v>
      </c>
      <c r="E272" s="12"/>
      <c r="F272" s="12">
        <f t="shared" si="94"/>
        <v>110353160</v>
      </c>
      <c r="G272" s="12"/>
      <c r="H272" s="12"/>
      <c r="I272" s="12"/>
      <c r="J272" s="12"/>
      <c r="K272" s="12"/>
      <c r="L272" s="12">
        <f t="shared" si="105"/>
        <v>329118</v>
      </c>
      <c r="M272" s="12">
        <f t="shared" si="107"/>
        <v>0</v>
      </c>
      <c r="N272" s="12">
        <f aca="true" t="shared" si="114" ref="N272:AD272">N226+N248</f>
        <v>0</v>
      </c>
      <c r="O272" s="12">
        <f t="shared" si="114"/>
        <v>0</v>
      </c>
      <c r="P272" s="12">
        <f t="shared" si="88"/>
        <v>0</v>
      </c>
      <c r="Q272" s="12">
        <f t="shared" si="114"/>
        <v>0</v>
      </c>
      <c r="R272" s="12">
        <f t="shared" si="114"/>
        <v>0</v>
      </c>
      <c r="S272" s="12">
        <f t="shared" si="114"/>
        <v>329118</v>
      </c>
      <c r="T272" s="12">
        <f t="shared" si="114"/>
        <v>0</v>
      </c>
      <c r="U272" s="12">
        <f t="shared" si="114"/>
        <v>0</v>
      </c>
      <c r="V272" s="12">
        <f t="shared" si="114"/>
        <v>0</v>
      </c>
      <c r="W272" s="12">
        <f t="shared" si="114"/>
        <v>0</v>
      </c>
      <c r="X272" s="12">
        <f t="shared" si="114"/>
        <v>0</v>
      </c>
      <c r="Y272" s="12">
        <f t="shared" si="114"/>
        <v>0</v>
      </c>
      <c r="Z272" s="12">
        <f t="shared" si="89"/>
        <v>0</v>
      </c>
      <c r="AA272" s="12">
        <f t="shared" si="90"/>
        <v>0</v>
      </c>
      <c r="AB272" s="12">
        <f t="shared" si="114"/>
        <v>0</v>
      </c>
      <c r="AC272" s="12">
        <f t="shared" si="114"/>
        <v>0</v>
      </c>
      <c r="AD272" s="12">
        <f t="shared" si="114"/>
        <v>0</v>
      </c>
      <c r="AE272" s="12">
        <f t="shared" si="92"/>
        <v>0</v>
      </c>
    </row>
    <row r="273" spans="1:31" ht="30">
      <c r="A273" s="35" t="s">
        <v>107</v>
      </c>
      <c r="B273" s="36" t="s">
        <v>160</v>
      </c>
      <c r="C273" s="12">
        <f t="shared" si="104"/>
        <v>63048</v>
      </c>
      <c r="D273" s="12">
        <f t="shared" si="93"/>
        <v>0</v>
      </c>
      <c r="E273" s="12"/>
      <c r="F273" s="12">
        <f t="shared" si="94"/>
        <v>0</v>
      </c>
      <c r="G273" s="12"/>
      <c r="H273" s="12"/>
      <c r="I273" s="12"/>
      <c r="J273" s="12"/>
      <c r="K273" s="12"/>
      <c r="L273" s="12">
        <f t="shared" si="105"/>
        <v>63048</v>
      </c>
      <c r="M273" s="12">
        <f t="shared" si="107"/>
        <v>0</v>
      </c>
      <c r="N273" s="12">
        <f aca="true" t="shared" si="115" ref="N273:AD273">N227+N249</f>
        <v>0</v>
      </c>
      <c r="O273" s="12">
        <f t="shared" si="115"/>
        <v>0</v>
      </c>
      <c r="P273" s="12">
        <f t="shared" si="88"/>
        <v>0</v>
      </c>
      <c r="Q273" s="12">
        <f t="shared" si="115"/>
        <v>0</v>
      </c>
      <c r="R273" s="12">
        <f t="shared" si="115"/>
        <v>0</v>
      </c>
      <c r="S273" s="12">
        <f t="shared" si="115"/>
        <v>0</v>
      </c>
      <c r="T273" s="12">
        <f t="shared" si="115"/>
        <v>0</v>
      </c>
      <c r="U273" s="12">
        <f t="shared" si="115"/>
        <v>63048</v>
      </c>
      <c r="V273" s="12">
        <f t="shared" si="115"/>
        <v>0</v>
      </c>
      <c r="W273" s="12">
        <f t="shared" si="115"/>
        <v>0</v>
      </c>
      <c r="X273" s="12">
        <f t="shared" si="115"/>
        <v>0</v>
      </c>
      <c r="Y273" s="12">
        <f t="shared" si="115"/>
        <v>0</v>
      </c>
      <c r="Z273" s="12">
        <f t="shared" si="89"/>
        <v>0</v>
      </c>
      <c r="AA273" s="12">
        <f t="shared" si="90"/>
        <v>0</v>
      </c>
      <c r="AB273" s="12">
        <f t="shared" si="115"/>
        <v>0</v>
      </c>
      <c r="AC273" s="12">
        <f t="shared" si="115"/>
        <v>0</v>
      </c>
      <c r="AD273" s="12">
        <f t="shared" si="115"/>
        <v>0</v>
      </c>
      <c r="AE273" s="12">
        <f t="shared" si="92"/>
        <v>0</v>
      </c>
    </row>
    <row r="274" spans="1:31" ht="30">
      <c r="A274" s="35" t="s">
        <v>268</v>
      </c>
      <c r="B274" s="36" t="s">
        <v>160</v>
      </c>
      <c r="C274" s="12">
        <f t="shared" si="104"/>
        <v>102796</v>
      </c>
      <c r="D274" s="12">
        <f t="shared" si="93"/>
        <v>0</v>
      </c>
      <c r="E274" s="12"/>
      <c r="F274" s="12">
        <f t="shared" si="94"/>
        <v>0</v>
      </c>
      <c r="G274" s="12"/>
      <c r="H274" s="12"/>
      <c r="I274" s="12"/>
      <c r="J274" s="12"/>
      <c r="K274" s="12"/>
      <c r="L274" s="12">
        <f t="shared" si="105"/>
        <v>102796</v>
      </c>
      <c r="M274" s="12">
        <f t="shared" si="107"/>
        <v>0</v>
      </c>
      <c r="N274" s="12">
        <f aca="true" t="shared" si="116" ref="N274:AD274">N228+N250</f>
        <v>0</v>
      </c>
      <c r="O274" s="12">
        <f t="shared" si="116"/>
        <v>0</v>
      </c>
      <c r="P274" s="12">
        <f t="shared" si="88"/>
        <v>0</v>
      </c>
      <c r="Q274" s="12">
        <f t="shared" si="116"/>
        <v>0</v>
      </c>
      <c r="R274" s="12">
        <f t="shared" si="116"/>
        <v>0</v>
      </c>
      <c r="S274" s="12">
        <f t="shared" si="116"/>
        <v>0</v>
      </c>
      <c r="T274" s="12">
        <f t="shared" si="116"/>
        <v>0</v>
      </c>
      <c r="U274" s="12">
        <f t="shared" si="116"/>
        <v>102796</v>
      </c>
      <c r="V274" s="12">
        <f t="shared" si="116"/>
        <v>0</v>
      </c>
      <c r="W274" s="12">
        <f t="shared" si="116"/>
        <v>0</v>
      </c>
      <c r="X274" s="12">
        <f t="shared" si="116"/>
        <v>0</v>
      </c>
      <c r="Y274" s="12">
        <f t="shared" si="116"/>
        <v>0</v>
      </c>
      <c r="Z274" s="12">
        <f t="shared" si="89"/>
        <v>0</v>
      </c>
      <c r="AA274" s="12">
        <f t="shared" si="90"/>
        <v>0</v>
      </c>
      <c r="AB274" s="12">
        <f t="shared" si="116"/>
        <v>0</v>
      </c>
      <c r="AC274" s="12">
        <f t="shared" si="116"/>
        <v>0</v>
      </c>
      <c r="AD274" s="12">
        <f t="shared" si="116"/>
        <v>0</v>
      </c>
      <c r="AE274" s="12">
        <f t="shared" si="92"/>
        <v>0</v>
      </c>
    </row>
    <row r="275" spans="1:31" ht="30">
      <c r="A275" s="35" t="s">
        <v>99</v>
      </c>
      <c r="B275" s="36" t="s">
        <v>160</v>
      </c>
      <c r="C275" s="12">
        <f t="shared" si="104"/>
        <v>2565</v>
      </c>
      <c r="D275" s="12">
        <f t="shared" si="93"/>
        <v>0</v>
      </c>
      <c r="E275" s="12"/>
      <c r="F275" s="12">
        <f t="shared" si="94"/>
        <v>0</v>
      </c>
      <c r="G275" s="12"/>
      <c r="H275" s="12"/>
      <c r="I275" s="12"/>
      <c r="J275" s="12"/>
      <c r="K275" s="12"/>
      <c r="L275" s="12">
        <f t="shared" si="105"/>
        <v>2565</v>
      </c>
      <c r="M275" s="12">
        <f t="shared" si="107"/>
        <v>0</v>
      </c>
      <c r="N275" s="12">
        <f aca="true" t="shared" si="117" ref="N275:AD275">N229+N251</f>
        <v>0</v>
      </c>
      <c r="O275" s="12">
        <f t="shared" si="117"/>
        <v>0</v>
      </c>
      <c r="P275" s="12">
        <f t="shared" si="88"/>
        <v>0</v>
      </c>
      <c r="Q275" s="12">
        <f t="shared" si="117"/>
        <v>0</v>
      </c>
      <c r="R275" s="12">
        <f t="shared" si="117"/>
        <v>0</v>
      </c>
      <c r="S275" s="12">
        <f t="shared" si="117"/>
        <v>0</v>
      </c>
      <c r="T275" s="12">
        <f t="shared" si="117"/>
        <v>0</v>
      </c>
      <c r="U275" s="12">
        <f t="shared" si="117"/>
        <v>2565</v>
      </c>
      <c r="V275" s="12">
        <f t="shared" si="117"/>
        <v>0</v>
      </c>
      <c r="W275" s="12">
        <f t="shared" si="117"/>
        <v>0</v>
      </c>
      <c r="X275" s="12">
        <f t="shared" si="117"/>
        <v>0</v>
      </c>
      <c r="Y275" s="12">
        <f t="shared" si="117"/>
        <v>0</v>
      </c>
      <c r="Z275" s="12">
        <f t="shared" si="89"/>
        <v>0</v>
      </c>
      <c r="AA275" s="12">
        <f t="shared" si="90"/>
        <v>0</v>
      </c>
      <c r="AB275" s="12">
        <f t="shared" si="117"/>
        <v>0</v>
      </c>
      <c r="AC275" s="12">
        <f t="shared" si="117"/>
        <v>0</v>
      </c>
      <c r="AD275" s="12">
        <f t="shared" si="117"/>
        <v>0</v>
      </c>
      <c r="AE275" s="12">
        <f t="shared" si="92"/>
        <v>0</v>
      </c>
    </row>
    <row r="276" spans="1:31" ht="15">
      <c r="A276" s="40"/>
      <c r="B276" s="41"/>
      <c r="C276" s="42"/>
      <c r="D276" s="43"/>
      <c r="E276" s="43"/>
      <c r="F276" s="43"/>
      <c r="G276" s="43"/>
      <c r="H276" s="43"/>
      <c r="I276" s="43"/>
      <c r="J276" s="43"/>
      <c r="K276" s="43"/>
      <c r="L276" s="42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</row>
    <row r="285" ht="15">
      <c r="L285" s="13"/>
    </row>
  </sheetData>
  <sheetProtection/>
  <autoFilter ref="A5:AD275"/>
  <mergeCells count="2">
    <mergeCell ref="A2:S2"/>
    <mergeCell ref="A3:S3"/>
  </mergeCells>
  <printOptions horizontalCentered="1"/>
  <pageMargins left="0.35433070866141736" right="0.15748031496062992" top="0.3937007874015748" bottom="0.3937007874015748" header="0.11811023622047245" footer="0.11811023622047245"/>
  <pageSetup firstPageNumber="1" useFirstPageNumber="1" horizontalDpi="600" verticalDpi="600" orientation="landscape" paperSize="9" scale="80" r:id="rId3"/>
  <headerFooter alignWithMargins="0">
    <oddHeader>&amp;R&amp;"Trebuchet MS,Obișnuit"Anexa nr.6 la HCJ nr.______/2014</oddHeader>
    <oddFooter>&amp;R&amp;"Trebuchet MS,Obișnuit"&amp;P/&amp;N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7.140625" style="4" bestFit="1" customWidth="1"/>
    <col min="2" max="2" width="9.140625" style="44" customWidth="1"/>
    <col min="3" max="3" width="11.00390625" style="4" bestFit="1" customWidth="1"/>
    <col min="4" max="4" width="9.421875" style="4" bestFit="1" customWidth="1"/>
    <col min="5" max="5" width="11.00390625" style="4" bestFit="1" customWidth="1"/>
    <col min="6" max="16384" width="9.140625" style="4" customWidth="1"/>
  </cols>
  <sheetData>
    <row r="3" spans="1:5" ht="15">
      <c r="A3" s="102" t="s">
        <v>132</v>
      </c>
      <c r="B3" s="102"/>
      <c r="C3" s="102"/>
      <c r="D3" s="102"/>
      <c r="E3" s="102"/>
    </row>
    <row r="4" spans="1:5" ht="15">
      <c r="A4" s="102" t="s">
        <v>295</v>
      </c>
      <c r="B4" s="102"/>
      <c r="C4" s="102"/>
      <c r="D4" s="102"/>
      <c r="E4" s="102"/>
    </row>
    <row r="7" spans="1:5" ht="15">
      <c r="A7" s="4" t="s">
        <v>144</v>
      </c>
      <c r="E7" s="28" t="s">
        <v>190</v>
      </c>
    </row>
    <row r="8" spans="1:5" ht="15">
      <c r="A8" s="37" t="s">
        <v>108</v>
      </c>
      <c r="B8" s="36" t="s">
        <v>100</v>
      </c>
      <c r="C8" s="37"/>
      <c r="D8" s="37"/>
      <c r="E8" s="37"/>
    </row>
    <row r="9" spans="1:5" s="27" customFormat="1" ht="15">
      <c r="A9" s="34" t="s">
        <v>95</v>
      </c>
      <c r="B9" s="11" t="s">
        <v>96</v>
      </c>
      <c r="C9" s="34">
        <v>1</v>
      </c>
      <c r="D9" s="34">
        <v>2</v>
      </c>
      <c r="E9" s="34">
        <v>3</v>
      </c>
    </row>
    <row r="10" spans="1:5" ht="15">
      <c r="A10" s="37" t="s">
        <v>134</v>
      </c>
      <c r="B10" s="36" t="s">
        <v>146</v>
      </c>
      <c r="C10" s="12"/>
      <c r="D10" s="12"/>
      <c r="E10" s="12"/>
    </row>
    <row r="11" spans="1:5" ht="15">
      <c r="A11" s="37" t="s">
        <v>135</v>
      </c>
      <c r="B11" s="36" t="s">
        <v>147</v>
      </c>
      <c r="C11" s="12">
        <f>D11+E11</f>
        <v>12446648</v>
      </c>
      <c r="D11" s="12">
        <v>76607</v>
      </c>
      <c r="E11" s="12">
        <v>12370041</v>
      </c>
    </row>
    <row r="12" spans="1:5" ht="15">
      <c r="A12" s="37" t="s">
        <v>136</v>
      </c>
      <c r="B12" s="36" t="s">
        <v>148</v>
      </c>
      <c r="C12" s="12">
        <f>D12+E12</f>
        <v>12443770</v>
      </c>
      <c r="D12" s="12">
        <v>76607</v>
      </c>
      <c r="E12" s="12">
        <v>12367163</v>
      </c>
    </row>
    <row r="13" spans="1:5" ht="15">
      <c r="A13" s="37" t="s">
        <v>137</v>
      </c>
      <c r="B13" s="36" t="s">
        <v>149</v>
      </c>
      <c r="C13" s="12">
        <f>C11-C12</f>
        <v>2878</v>
      </c>
      <c r="D13" s="12">
        <f>D11-D12</f>
        <v>0</v>
      </c>
      <c r="E13" s="12">
        <f>E11-E12</f>
        <v>2878</v>
      </c>
    </row>
    <row r="14" spans="1:5" ht="15">
      <c r="A14" s="37" t="s">
        <v>138</v>
      </c>
      <c r="B14" s="36" t="s">
        <v>150</v>
      </c>
      <c r="C14" s="12"/>
      <c r="D14" s="12"/>
      <c r="E14" s="12"/>
    </row>
    <row r="15" spans="1:5" ht="15">
      <c r="A15" s="37" t="s">
        <v>135</v>
      </c>
      <c r="B15" s="36" t="s">
        <v>151</v>
      </c>
      <c r="C15" s="12"/>
      <c r="D15" s="12"/>
      <c r="E15" s="12"/>
    </row>
    <row r="16" spans="1:5" ht="15">
      <c r="A16" s="37" t="s">
        <v>136</v>
      </c>
      <c r="B16" s="36" t="s">
        <v>152</v>
      </c>
      <c r="C16" s="12"/>
      <c r="D16" s="12"/>
      <c r="E16" s="12"/>
    </row>
    <row r="17" spans="1:5" ht="15">
      <c r="A17" s="37" t="s">
        <v>139</v>
      </c>
      <c r="B17" s="36" t="s">
        <v>153</v>
      </c>
      <c r="C17" s="12"/>
      <c r="D17" s="12"/>
      <c r="E17" s="12"/>
    </row>
    <row r="18" spans="1:5" ht="15">
      <c r="A18" s="37" t="s">
        <v>140</v>
      </c>
      <c r="B18" s="36" t="s">
        <v>154</v>
      </c>
      <c r="C18" s="12"/>
      <c r="D18" s="12"/>
      <c r="E18" s="12"/>
    </row>
    <row r="19" spans="1:5" ht="15">
      <c r="A19" s="37" t="s">
        <v>135</v>
      </c>
      <c r="B19" s="36" t="s">
        <v>155</v>
      </c>
      <c r="C19" s="12">
        <f>D19+E19</f>
        <v>0</v>
      </c>
      <c r="D19" s="12"/>
      <c r="E19" s="12"/>
    </row>
    <row r="20" spans="1:5" ht="15">
      <c r="A20" s="37" t="s">
        <v>136</v>
      </c>
      <c r="B20" s="36" t="s">
        <v>156</v>
      </c>
      <c r="C20" s="12">
        <f>D20+E20</f>
        <v>0</v>
      </c>
      <c r="D20" s="12"/>
      <c r="E20" s="12"/>
    </row>
    <row r="21" spans="1:5" ht="15">
      <c r="A21" s="37" t="s">
        <v>141</v>
      </c>
      <c r="B21" s="36" t="s">
        <v>157</v>
      </c>
      <c r="C21" s="12">
        <f>D21+E21</f>
        <v>0</v>
      </c>
      <c r="D21" s="12"/>
      <c r="E21" s="12">
        <f>E19-E20</f>
        <v>0</v>
      </c>
    </row>
    <row r="22" spans="1:5" ht="15">
      <c r="A22" s="37" t="s">
        <v>142</v>
      </c>
      <c r="B22" s="36" t="s">
        <v>158</v>
      </c>
      <c r="C22" s="12">
        <f>C13+C21</f>
        <v>2878</v>
      </c>
      <c r="D22" s="12">
        <f>D13+D21</f>
        <v>0</v>
      </c>
      <c r="E22" s="12">
        <f>E13+E21</f>
        <v>2878</v>
      </c>
    </row>
    <row r="23" spans="1:5" ht="15">
      <c r="A23" s="37" t="s">
        <v>145</v>
      </c>
      <c r="B23" s="36" t="s">
        <v>159</v>
      </c>
      <c r="C23" s="12">
        <f>D23+E23</f>
        <v>738341</v>
      </c>
      <c r="D23" s="12"/>
      <c r="E23" s="12">
        <v>738341</v>
      </c>
    </row>
    <row r="24" spans="1:5" ht="15">
      <c r="A24" s="37" t="s">
        <v>0</v>
      </c>
      <c r="B24" s="36" t="s">
        <v>160</v>
      </c>
      <c r="C24" s="12">
        <f>D24+E24</f>
        <v>136</v>
      </c>
      <c r="D24" s="12"/>
      <c r="E24" s="12">
        <v>136</v>
      </c>
    </row>
    <row r="25" spans="1:5" ht="15">
      <c r="A25" s="37" t="s">
        <v>1</v>
      </c>
      <c r="B25" s="36" t="s">
        <v>161</v>
      </c>
      <c r="C25" s="12">
        <f>D25+E25</f>
        <v>1606</v>
      </c>
      <c r="D25" s="12"/>
      <c r="E25" s="12">
        <v>1606</v>
      </c>
    </row>
    <row r="26" spans="1:7" ht="15">
      <c r="A26" s="37" t="s">
        <v>2</v>
      </c>
      <c r="B26" s="36" t="s">
        <v>162</v>
      </c>
      <c r="C26" s="12">
        <f>C22+C23+C24-C25</f>
        <v>739749</v>
      </c>
      <c r="D26" s="12">
        <f>D22+D23+D24-D25</f>
        <v>0</v>
      </c>
      <c r="E26" s="12">
        <f>E22+E23+E24-E25</f>
        <v>739749</v>
      </c>
      <c r="G26" s="13"/>
    </row>
    <row r="28" spans="3:5" ht="15">
      <c r="C28" s="13"/>
      <c r="D28" s="13"/>
      <c r="E28" s="13"/>
    </row>
  </sheetData>
  <sheetProtection/>
  <mergeCells count="2">
    <mergeCell ref="A3:E3"/>
    <mergeCell ref="A4:E4"/>
  </mergeCell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Header>&amp;R&amp;"Trebuchet MS,Obișnuit"Anexa nr.7 la HCJ nr._______/2014</oddHeader>
    <oddFooter>&amp;R&amp;"Trebuchet MS,Obișnuit"&amp;P/&amp;N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7.140625" style="25" customWidth="1"/>
    <col min="2" max="2" width="8.421875" style="44" customWidth="1"/>
    <col min="3" max="3" width="12.57421875" style="4" customWidth="1"/>
    <col min="4" max="5" width="10.7109375" style="4" bestFit="1" customWidth="1"/>
    <col min="6" max="6" width="12.7109375" style="4" customWidth="1"/>
    <col min="7" max="16384" width="9.140625" style="4" customWidth="1"/>
  </cols>
  <sheetData>
    <row r="1" ht="15"/>
    <row r="2" spans="1:6" ht="15">
      <c r="A2" s="103" t="s">
        <v>52</v>
      </c>
      <c r="B2" s="103"/>
      <c r="C2" s="103"/>
      <c r="D2" s="103"/>
      <c r="E2" s="103"/>
      <c r="F2" s="103"/>
    </row>
    <row r="3" spans="1:6" ht="15">
      <c r="A3" s="103" t="s">
        <v>295</v>
      </c>
      <c r="B3" s="103"/>
      <c r="C3" s="103"/>
      <c r="D3" s="103"/>
      <c r="E3" s="103"/>
      <c r="F3" s="103"/>
    </row>
    <row r="4" spans="1:6" ht="15">
      <c r="A4" s="25" t="s">
        <v>53</v>
      </c>
      <c r="F4" s="28" t="s">
        <v>190</v>
      </c>
    </row>
    <row r="5" spans="1:6" s="32" customFormat="1" ht="45">
      <c r="A5" s="29" t="s">
        <v>54</v>
      </c>
      <c r="B5" s="29" t="s">
        <v>22</v>
      </c>
      <c r="C5" s="31" t="s">
        <v>23</v>
      </c>
      <c r="D5" s="31" t="s">
        <v>24</v>
      </c>
      <c r="E5" s="31" t="s">
        <v>25</v>
      </c>
      <c r="F5" s="31" t="s">
        <v>26</v>
      </c>
    </row>
    <row r="6" spans="1:6" s="27" customFormat="1" ht="15">
      <c r="A6" s="33" t="s">
        <v>95</v>
      </c>
      <c r="B6" s="11" t="s">
        <v>96</v>
      </c>
      <c r="C6" s="34">
        <v>1</v>
      </c>
      <c r="D6" s="34">
        <v>2</v>
      </c>
      <c r="E6" s="34">
        <v>3</v>
      </c>
      <c r="F6" s="34">
        <v>4</v>
      </c>
    </row>
    <row r="7" spans="1:6" ht="15">
      <c r="A7" s="24" t="s">
        <v>8</v>
      </c>
      <c r="B7" s="11" t="s">
        <v>146</v>
      </c>
      <c r="C7" s="12">
        <f>SUM(C8:C21)</f>
        <v>215442</v>
      </c>
      <c r="D7" s="12">
        <f>SUM(D8:D21)</f>
        <v>15048</v>
      </c>
      <c r="E7" s="12">
        <f>SUM(E8:E21)</f>
        <v>27562</v>
      </c>
      <c r="F7" s="12">
        <f>SUM(F8:F21)</f>
        <v>202928</v>
      </c>
    </row>
    <row r="8" spans="1:6" ht="15">
      <c r="A8" s="24" t="s">
        <v>55</v>
      </c>
      <c r="B8" s="11" t="s">
        <v>147</v>
      </c>
      <c r="C8" s="12">
        <v>13210</v>
      </c>
      <c r="D8" s="12"/>
      <c r="E8" s="12">
        <v>687</v>
      </c>
      <c r="F8" s="12">
        <f>C8+D8-E8</f>
        <v>12523</v>
      </c>
    </row>
    <row r="9" spans="1:6" ht="30">
      <c r="A9" s="24" t="s">
        <v>15</v>
      </c>
      <c r="B9" s="11" t="s">
        <v>148</v>
      </c>
      <c r="C9" s="12">
        <v>202151</v>
      </c>
      <c r="D9" s="12">
        <v>15048</v>
      </c>
      <c r="E9" s="12">
        <v>26875</v>
      </c>
      <c r="F9" s="12">
        <f>C9+D9-E9</f>
        <v>190324</v>
      </c>
    </row>
    <row r="10" spans="1:6" ht="30">
      <c r="A10" s="24" t="s">
        <v>16</v>
      </c>
      <c r="B10" s="11" t="s">
        <v>149</v>
      </c>
      <c r="C10" s="12"/>
      <c r="D10" s="12"/>
      <c r="E10" s="12"/>
      <c r="F10" s="12">
        <f>C10+D10-E10</f>
        <v>0</v>
      </c>
    </row>
    <row r="11" spans="1:6" ht="15">
      <c r="A11" s="24" t="s">
        <v>17</v>
      </c>
      <c r="B11" s="11" t="s">
        <v>150</v>
      </c>
      <c r="C11" s="12"/>
      <c r="D11" s="12"/>
      <c r="E11" s="12"/>
      <c r="F11" s="12">
        <f>C11+D11-E11</f>
        <v>0</v>
      </c>
    </row>
    <row r="12" spans="1:6" ht="30">
      <c r="A12" s="24" t="s">
        <v>18</v>
      </c>
      <c r="B12" s="11" t="s">
        <v>151</v>
      </c>
      <c r="C12" s="12"/>
      <c r="D12" s="12"/>
      <c r="E12" s="12"/>
      <c r="F12" s="12"/>
    </row>
    <row r="13" spans="1:6" ht="30">
      <c r="A13" s="24" t="s">
        <v>19</v>
      </c>
      <c r="B13" s="11" t="s">
        <v>152</v>
      </c>
      <c r="C13" s="12"/>
      <c r="D13" s="12"/>
      <c r="E13" s="12"/>
      <c r="F13" s="12"/>
    </row>
    <row r="14" spans="1:6" ht="30">
      <c r="A14" s="24" t="s">
        <v>9</v>
      </c>
      <c r="B14" s="11" t="s">
        <v>153</v>
      </c>
      <c r="C14" s="12">
        <v>0</v>
      </c>
      <c r="D14" s="12"/>
      <c r="E14" s="12"/>
      <c r="F14" s="12">
        <f>C14+D14-E14</f>
        <v>0</v>
      </c>
    </row>
    <row r="15" spans="1:6" ht="15">
      <c r="A15" s="24" t="s">
        <v>20</v>
      </c>
      <c r="B15" s="11" t="s">
        <v>154</v>
      </c>
      <c r="C15" s="12"/>
      <c r="D15" s="12"/>
      <c r="E15" s="12"/>
      <c r="F15" s="12"/>
    </row>
    <row r="16" spans="1:6" ht="15">
      <c r="A16" s="24" t="s">
        <v>21</v>
      </c>
      <c r="B16" s="11" t="s">
        <v>155</v>
      </c>
      <c r="C16" s="12"/>
      <c r="D16" s="12"/>
      <c r="E16" s="12"/>
      <c r="F16" s="12">
        <f aca="true" t="shared" si="0" ref="F16:F21">C16+D16-E16</f>
        <v>0</v>
      </c>
    </row>
    <row r="17" spans="1:6" ht="15">
      <c r="A17" s="24" t="s">
        <v>10</v>
      </c>
      <c r="B17" s="11" t="s">
        <v>156</v>
      </c>
      <c r="C17" s="12">
        <v>81</v>
      </c>
      <c r="D17" s="12"/>
      <c r="E17" s="12"/>
      <c r="F17" s="12">
        <f t="shared" si="0"/>
        <v>81</v>
      </c>
    </row>
    <row r="18" spans="1:6" ht="30">
      <c r="A18" s="24" t="s">
        <v>11</v>
      </c>
      <c r="B18" s="11" t="s">
        <v>157</v>
      </c>
      <c r="C18" s="12"/>
      <c r="D18" s="12"/>
      <c r="E18" s="12"/>
      <c r="F18" s="12">
        <f t="shared" si="0"/>
        <v>0</v>
      </c>
    </row>
    <row r="19" spans="1:6" ht="30">
      <c r="A19" s="24" t="s">
        <v>12</v>
      </c>
      <c r="B19" s="11" t="s">
        <v>158</v>
      </c>
      <c r="C19" s="12"/>
      <c r="D19" s="12"/>
      <c r="E19" s="12"/>
      <c r="F19" s="12">
        <f t="shared" si="0"/>
        <v>0</v>
      </c>
    </row>
    <row r="20" spans="1:6" ht="15">
      <c r="A20" s="24" t="s">
        <v>13</v>
      </c>
      <c r="B20" s="11" t="s">
        <v>159</v>
      </c>
      <c r="C20" s="12">
        <v>0</v>
      </c>
      <c r="D20" s="12">
        <v>0</v>
      </c>
      <c r="E20" s="12"/>
      <c r="F20" s="12">
        <f t="shared" si="0"/>
        <v>0</v>
      </c>
    </row>
    <row r="21" spans="1:6" ht="30">
      <c r="A21" s="24" t="s">
        <v>14</v>
      </c>
      <c r="B21" s="11" t="s">
        <v>160</v>
      </c>
      <c r="C21" s="12"/>
      <c r="D21" s="12"/>
      <c r="E21" s="12"/>
      <c r="F21" s="12">
        <f t="shared" si="0"/>
        <v>0</v>
      </c>
    </row>
  </sheetData>
  <sheetProtection/>
  <mergeCells count="2">
    <mergeCell ref="A2:F2"/>
    <mergeCell ref="A3:F3"/>
  </mergeCells>
  <printOptions horizontalCentered="1"/>
  <pageMargins left="0.5511811023622047" right="0.5511811023622047" top="0.984251968503937" bottom="0.984251968503937" header="0.5118110236220472" footer="0.5118110236220472"/>
  <pageSetup firstPageNumber="1" useFirstPageNumber="1" horizontalDpi="600" verticalDpi="600" orientation="landscape" paperSize="9" r:id="rId3"/>
  <headerFooter alignWithMargins="0">
    <oddHeader>&amp;R&amp;"Trebuchet MS,Obișnuit"Anexa nr.8 la HCJ nr._____/2014</oddHeader>
    <oddFooter>&amp;R&amp;"Trebuchet MS,Obișnuit"&amp;P/&amp;N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2.421875" style="14" customWidth="1"/>
    <col min="2" max="2" width="12.28125" style="4" bestFit="1" customWidth="1"/>
    <col min="3" max="3" width="12.57421875" style="4" customWidth="1"/>
    <col min="4" max="4" width="17.7109375" style="4" customWidth="1"/>
    <col min="5" max="5" width="13.8515625" style="4" customWidth="1"/>
    <col min="6" max="6" width="11.00390625" style="4" customWidth="1"/>
    <col min="7" max="8" width="11.7109375" style="4" customWidth="1"/>
    <col min="9" max="9" width="12.28125" style="4" customWidth="1"/>
    <col min="10" max="10" width="12.140625" style="4" customWidth="1"/>
    <col min="11" max="16384" width="9.140625" style="4" customWidth="1"/>
  </cols>
  <sheetData>
    <row r="1" spans="1:10" ht="15">
      <c r="A1" s="45"/>
      <c r="B1" s="46"/>
      <c r="J1" s="47"/>
    </row>
    <row r="2" spans="1:2" ht="15">
      <c r="A2" s="48"/>
      <c r="B2" s="46"/>
    </row>
    <row r="3" spans="1:10" ht="15">
      <c r="A3" s="104" t="s">
        <v>369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">
      <c r="A4" s="105" t="s">
        <v>295</v>
      </c>
      <c r="B4" s="105"/>
      <c r="C4" s="105"/>
      <c r="D4" s="105"/>
      <c r="E4" s="105"/>
      <c r="F4" s="105"/>
      <c r="G4" s="105"/>
      <c r="H4" s="105"/>
      <c r="I4" s="105"/>
      <c r="J4" s="105"/>
    </row>
    <row r="6" spans="1:10" ht="15">
      <c r="A6" s="50" t="s">
        <v>370</v>
      </c>
      <c r="B6" s="46"/>
      <c r="J6" s="28" t="s">
        <v>190</v>
      </c>
    </row>
    <row r="7" spans="1:10" s="52" customFormat="1" ht="15">
      <c r="A7" s="106" t="s">
        <v>371</v>
      </c>
      <c r="B7" s="106" t="s">
        <v>372</v>
      </c>
      <c r="C7" s="107" t="s">
        <v>373</v>
      </c>
      <c r="D7" s="107" t="s">
        <v>579</v>
      </c>
      <c r="E7" s="107" t="s">
        <v>374</v>
      </c>
      <c r="F7" s="107"/>
      <c r="G7" s="107"/>
      <c r="H7" s="107" t="s">
        <v>375</v>
      </c>
      <c r="I7" s="107" t="s">
        <v>376</v>
      </c>
      <c r="J7" s="107" t="s">
        <v>377</v>
      </c>
    </row>
    <row r="8" spans="1:10" s="52" customFormat="1" ht="30">
      <c r="A8" s="106"/>
      <c r="B8" s="106"/>
      <c r="C8" s="107"/>
      <c r="D8" s="107"/>
      <c r="E8" s="29" t="s">
        <v>119</v>
      </c>
      <c r="F8" s="29" t="s">
        <v>378</v>
      </c>
      <c r="G8" s="29" t="s">
        <v>379</v>
      </c>
      <c r="H8" s="107"/>
      <c r="I8" s="107"/>
      <c r="J8" s="107"/>
    </row>
    <row r="9" spans="1:10" s="52" customFormat="1" ht="15">
      <c r="A9" s="51" t="s">
        <v>95</v>
      </c>
      <c r="B9" s="51" t="s">
        <v>96</v>
      </c>
      <c r="C9" s="29" t="s">
        <v>380</v>
      </c>
      <c r="D9" s="29" t="s">
        <v>381</v>
      </c>
      <c r="E9" s="29" t="s">
        <v>213</v>
      </c>
      <c r="F9" s="29" t="s">
        <v>382</v>
      </c>
      <c r="G9" s="29" t="s">
        <v>383</v>
      </c>
      <c r="H9" s="29" t="s">
        <v>384</v>
      </c>
      <c r="I9" s="29" t="s">
        <v>385</v>
      </c>
      <c r="J9" s="29" t="s">
        <v>386</v>
      </c>
    </row>
    <row r="10" spans="1:10" ht="30">
      <c r="A10" s="53" t="s">
        <v>387</v>
      </c>
      <c r="B10" s="37" t="s">
        <v>468</v>
      </c>
      <c r="C10" s="12">
        <v>418826000</v>
      </c>
      <c r="D10" s="12">
        <v>418899000</v>
      </c>
      <c r="E10" s="12">
        <v>365706666</v>
      </c>
      <c r="F10" s="12">
        <v>0</v>
      </c>
      <c r="G10" s="12">
        <v>365706666</v>
      </c>
      <c r="H10" s="12">
        <v>365706666</v>
      </c>
      <c r="I10" s="12">
        <v>0</v>
      </c>
      <c r="J10" s="12">
        <v>0</v>
      </c>
    </row>
    <row r="11" spans="1:10" ht="30">
      <c r="A11" s="53" t="s">
        <v>580</v>
      </c>
      <c r="B11" s="37" t="s">
        <v>469</v>
      </c>
      <c r="C11" s="12">
        <v>73228000</v>
      </c>
      <c r="D11" s="12">
        <v>73278000</v>
      </c>
      <c r="E11" s="12">
        <v>75689275</v>
      </c>
      <c r="F11" s="12">
        <v>0</v>
      </c>
      <c r="G11" s="12">
        <v>75689275</v>
      </c>
      <c r="H11" s="12">
        <v>75689275</v>
      </c>
      <c r="I11" s="12">
        <v>0</v>
      </c>
      <c r="J11" s="12">
        <v>0</v>
      </c>
    </row>
    <row r="12" spans="1:10" ht="15">
      <c r="A12" s="53" t="s">
        <v>388</v>
      </c>
      <c r="B12" s="37" t="s">
        <v>470</v>
      </c>
      <c r="C12" s="12">
        <v>164488000</v>
      </c>
      <c r="D12" s="12">
        <v>165505000</v>
      </c>
      <c r="E12" s="12">
        <v>167719316</v>
      </c>
      <c r="F12" s="12">
        <v>0</v>
      </c>
      <c r="G12" s="12">
        <v>167719316</v>
      </c>
      <c r="H12" s="12">
        <v>167719316</v>
      </c>
      <c r="I12" s="12">
        <v>0</v>
      </c>
      <c r="J12" s="12">
        <v>0</v>
      </c>
    </row>
    <row r="13" spans="1:10" ht="30">
      <c r="A13" s="53" t="s">
        <v>389</v>
      </c>
      <c r="B13" s="37" t="s">
        <v>471</v>
      </c>
      <c r="C13" s="12">
        <v>162600000</v>
      </c>
      <c r="D13" s="12">
        <v>163523000</v>
      </c>
      <c r="E13" s="12">
        <v>165665539</v>
      </c>
      <c r="F13" s="12">
        <v>0</v>
      </c>
      <c r="G13" s="12">
        <v>165665539</v>
      </c>
      <c r="H13" s="12">
        <v>165665539</v>
      </c>
      <c r="I13" s="12">
        <v>0</v>
      </c>
      <c r="J13" s="12">
        <v>0</v>
      </c>
    </row>
    <row r="14" spans="1:10" ht="30">
      <c r="A14" s="53" t="s">
        <v>390</v>
      </c>
      <c r="B14" s="37" t="s">
        <v>472</v>
      </c>
      <c r="C14" s="12">
        <v>70249000</v>
      </c>
      <c r="D14" s="12">
        <v>70249000</v>
      </c>
      <c r="E14" s="12">
        <v>71447793</v>
      </c>
      <c r="F14" s="12">
        <v>0</v>
      </c>
      <c r="G14" s="12">
        <v>71447793</v>
      </c>
      <c r="H14" s="12">
        <v>71447793</v>
      </c>
      <c r="I14" s="12">
        <v>0</v>
      </c>
      <c r="J14" s="12">
        <v>0</v>
      </c>
    </row>
    <row r="15" spans="1:10" ht="45">
      <c r="A15" s="53" t="s">
        <v>391</v>
      </c>
      <c r="B15" s="37" t="s">
        <v>473</v>
      </c>
      <c r="C15" s="12">
        <v>70249000</v>
      </c>
      <c r="D15" s="12">
        <v>70249000</v>
      </c>
      <c r="E15" s="12">
        <v>71447793</v>
      </c>
      <c r="F15" s="12">
        <v>0</v>
      </c>
      <c r="G15" s="12">
        <v>71447793</v>
      </c>
      <c r="H15" s="12">
        <v>71447793</v>
      </c>
      <c r="I15" s="12">
        <v>0</v>
      </c>
      <c r="J15" s="12">
        <v>0</v>
      </c>
    </row>
    <row r="16" spans="1:10" ht="30">
      <c r="A16" s="53" t="s">
        <v>392</v>
      </c>
      <c r="B16" s="37" t="s">
        <v>474</v>
      </c>
      <c r="C16" s="12">
        <v>70249000</v>
      </c>
      <c r="D16" s="12">
        <v>70249000</v>
      </c>
      <c r="E16" s="12">
        <v>71447793</v>
      </c>
      <c r="F16" s="12">
        <v>0</v>
      </c>
      <c r="G16" s="12">
        <v>71447793</v>
      </c>
      <c r="H16" s="12">
        <v>71447793</v>
      </c>
      <c r="I16" s="12">
        <v>0</v>
      </c>
      <c r="J16" s="12">
        <v>0</v>
      </c>
    </row>
    <row r="17" spans="1:10" ht="15">
      <c r="A17" s="53" t="s">
        <v>393</v>
      </c>
      <c r="B17" s="37" t="s">
        <v>475</v>
      </c>
      <c r="C17" s="12">
        <v>48648000</v>
      </c>
      <c r="D17" s="12">
        <v>48648000</v>
      </c>
      <c r="E17" s="12">
        <v>49846793</v>
      </c>
      <c r="F17" s="12">
        <v>0</v>
      </c>
      <c r="G17" s="12">
        <v>49846793</v>
      </c>
      <c r="H17" s="12">
        <v>49846793</v>
      </c>
      <c r="I17" s="12">
        <v>0</v>
      </c>
      <c r="J17" s="12">
        <v>0</v>
      </c>
    </row>
    <row r="18" spans="1:10" ht="30">
      <c r="A18" s="53" t="s">
        <v>394</v>
      </c>
      <c r="B18" s="37" t="s">
        <v>476</v>
      </c>
      <c r="C18" s="12">
        <v>21601000</v>
      </c>
      <c r="D18" s="12">
        <v>21601000</v>
      </c>
      <c r="E18" s="12">
        <v>21601000</v>
      </c>
      <c r="F18" s="12">
        <v>0</v>
      </c>
      <c r="G18" s="12">
        <v>21601000</v>
      </c>
      <c r="H18" s="12">
        <v>21601000</v>
      </c>
      <c r="I18" s="12">
        <v>0</v>
      </c>
      <c r="J18" s="12">
        <v>0</v>
      </c>
    </row>
    <row r="19" spans="1:10" ht="30">
      <c r="A19" s="53" t="s">
        <v>395</v>
      </c>
      <c r="B19" s="37" t="s">
        <v>477</v>
      </c>
      <c r="C19" s="12">
        <v>92351000</v>
      </c>
      <c r="D19" s="12">
        <v>93274000</v>
      </c>
      <c r="E19" s="12">
        <v>94217746</v>
      </c>
      <c r="F19" s="12">
        <v>0</v>
      </c>
      <c r="G19" s="12">
        <v>94217746</v>
      </c>
      <c r="H19" s="12">
        <v>94217746</v>
      </c>
      <c r="I19" s="12">
        <v>0</v>
      </c>
      <c r="J19" s="12">
        <v>0</v>
      </c>
    </row>
    <row r="20" spans="1:10" ht="30">
      <c r="A20" s="53" t="s">
        <v>396</v>
      </c>
      <c r="B20" s="37" t="s">
        <v>478</v>
      </c>
      <c r="C20" s="12">
        <v>91260000</v>
      </c>
      <c r="D20" s="12">
        <v>92183000</v>
      </c>
      <c r="E20" s="12">
        <v>91985672</v>
      </c>
      <c r="F20" s="12">
        <v>0</v>
      </c>
      <c r="G20" s="12">
        <v>91985672</v>
      </c>
      <c r="H20" s="12">
        <v>91985672</v>
      </c>
      <c r="I20" s="12">
        <v>0</v>
      </c>
      <c r="J20" s="12">
        <v>0</v>
      </c>
    </row>
    <row r="21" spans="1:10" ht="45">
      <c r="A21" s="53" t="s">
        <v>397</v>
      </c>
      <c r="B21" s="37" t="s">
        <v>479</v>
      </c>
      <c r="C21" s="12">
        <v>69495000</v>
      </c>
      <c r="D21" s="12">
        <v>70418000</v>
      </c>
      <c r="E21" s="12">
        <v>70220672</v>
      </c>
      <c r="F21" s="12">
        <v>0</v>
      </c>
      <c r="G21" s="12">
        <v>70220672</v>
      </c>
      <c r="H21" s="12">
        <v>70220672</v>
      </c>
      <c r="I21" s="12">
        <v>0</v>
      </c>
      <c r="J21" s="12">
        <v>0</v>
      </c>
    </row>
    <row r="22" spans="1:10" ht="30">
      <c r="A22" s="53" t="s">
        <v>398</v>
      </c>
      <c r="B22" s="37" t="s">
        <v>480</v>
      </c>
      <c r="C22" s="12">
        <v>9360000</v>
      </c>
      <c r="D22" s="12">
        <v>9360000</v>
      </c>
      <c r="E22" s="12">
        <v>9360000</v>
      </c>
      <c r="F22" s="12">
        <v>0</v>
      </c>
      <c r="G22" s="12">
        <v>9360000</v>
      </c>
      <c r="H22" s="12">
        <v>9360000</v>
      </c>
      <c r="I22" s="12">
        <v>0</v>
      </c>
      <c r="J22" s="12">
        <v>0</v>
      </c>
    </row>
    <row r="23" spans="1:10" ht="30">
      <c r="A23" s="53" t="s">
        <v>399</v>
      </c>
      <c r="B23" s="37" t="s">
        <v>481</v>
      </c>
      <c r="C23" s="12">
        <v>12405000</v>
      </c>
      <c r="D23" s="12">
        <v>12405000</v>
      </c>
      <c r="E23" s="12">
        <v>12405000</v>
      </c>
      <c r="F23" s="12">
        <v>0</v>
      </c>
      <c r="G23" s="12">
        <v>12405000</v>
      </c>
      <c r="H23" s="12">
        <v>12405000</v>
      </c>
      <c r="I23" s="12">
        <v>0</v>
      </c>
      <c r="J23" s="12">
        <v>0</v>
      </c>
    </row>
    <row r="24" spans="1:10" ht="45">
      <c r="A24" s="53" t="s">
        <v>400</v>
      </c>
      <c r="B24" s="37" t="s">
        <v>482</v>
      </c>
      <c r="C24" s="12">
        <v>1091000</v>
      </c>
      <c r="D24" s="12">
        <v>1091000</v>
      </c>
      <c r="E24" s="12">
        <v>2232074</v>
      </c>
      <c r="F24" s="12">
        <v>0</v>
      </c>
      <c r="G24" s="12">
        <v>2232074</v>
      </c>
      <c r="H24" s="12">
        <v>2232074</v>
      </c>
      <c r="I24" s="12">
        <v>0</v>
      </c>
      <c r="J24" s="12">
        <v>0</v>
      </c>
    </row>
    <row r="25" spans="1:10" ht="30">
      <c r="A25" s="53" t="s">
        <v>401</v>
      </c>
      <c r="B25" s="37" t="s">
        <v>483</v>
      </c>
      <c r="C25" s="12">
        <v>154000</v>
      </c>
      <c r="D25" s="12">
        <v>154000</v>
      </c>
      <c r="E25" s="12">
        <v>508118</v>
      </c>
      <c r="F25" s="12">
        <v>0</v>
      </c>
      <c r="G25" s="12">
        <v>508118</v>
      </c>
      <c r="H25" s="12">
        <v>508118</v>
      </c>
      <c r="I25" s="12">
        <v>0</v>
      </c>
      <c r="J25" s="12">
        <v>0</v>
      </c>
    </row>
    <row r="26" spans="1:10" ht="45">
      <c r="A26" s="53" t="s">
        <v>402</v>
      </c>
      <c r="B26" s="37" t="s">
        <v>484</v>
      </c>
      <c r="C26" s="12">
        <v>937000</v>
      </c>
      <c r="D26" s="12">
        <v>937000</v>
      </c>
      <c r="E26" s="12">
        <v>1723956</v>
      </c>
      <c r="F26" s="12">
        <v>0</v>
      </c>
      <c r="G26" s="12">
        <v>1723956</v>
      </c>
      <c r="H26" s="12">
        <v>1723956</v>
      </c>
      <c r="I26" s="12">
        <v>0</v>
      </c>
      <c r="J26" s="12">
        <v>0</v>
      </c>
    </row>
    <row r="27" spans="1:10" ht="15">
      <c r="A27" s="53" t="s">
        <v>403</v>
      </c>
      <c r="B27" s="37" t="s">
        <v>485</v>
      </c>
      <c r="C27" s="12">
        <v>1888000</v>
      </c>
      <c r="D27" s="12">
        <v>1982000</v>
      </c>
      <c r="E27" s="12">
        <v>2053777</v>
      </c>
      <c r="F27" s="12">
        <v>0</v>
      </c>
      <c r="G27" s="12">
        <v>2053777</v>
      </c>
      <c r="H27" s="12">
        <v>2053777</v>
      </c>
      <c r="I27" s="12">
        <v>0</v>
      </c>
      <c r="J27" s="12">
        <v>0</v>
      </c>
    </row>
    <row r="28" spans="1:10" ht="30">
      <c r="A28" s="53" t="s">
        <v>404</v>
      </c>
      <c r="B28" s="37" t="s">
        <v>486</v>
      </c>
      <c r="C28" s="12">
        <v>156000</v>
      </c>
      <c r="D28" s="12">
        <v>206000</v>
      </c>
      <c r="E28" s="12">
        <v>209858</v>
      </c>
      <c r="F28" s="12">
        <v>0</v>
      </c>
      <c r="G28" s="12">
        <v>209858</v>
      </c>
      <c r="H28" s="12">
        <v>209858</v>
      </c>
      <c r="I28" s="12">
        <v>0</v>
      </c>
      <c r="J28" s="12">
        <v>0</v>
      </c>
    </row>
    <row r="29" spans="1:10" ht="30">
      <c r="A29" s="53" t="s">
        <v>405</v>
      </c>
      <c r="B29" s="37" t="s">
        <v>487</v>
      </c>
      <c r="C29" s="12">
        <v>156000</v>
      </c>
      <c r="D29" s="12">
        <v>206000</v>
      </c>
      <c r="E29" s="12">
        <v>209858</v>
      </c>
      <c r="F29" s="12">
        <v>0</v>
      </c>
      <c r="G29" s="12">
        <v>209858</v>
      </c>
      <c r="H29" s="12">
        <v>209858</v>
      </c>
      <c r="I29" s="12">
        <v>0</v>
      </c>
      <c r="J29" s="12">
        <v>0</v>
      </c>
    </row>
    <row r="30" spans="1:10" ht="15">
      <c r="A30" s="53" t="s">
        <v>406</v>
      </c>
      <c r="B30" s="37" t="s">
        <v>488</v>
      </c>
      <c r="C30" s="12">
        <v>156000</v>
      </c>
      <c r="D30" s="12">
        <v>206000</v>
      </c>
      <c r="E30" s="12">
        <v>209858</v>
      </c>
      <c r="F30" s="12">
        <v>0</v>
      </c>
      <c r="G30" s="12">
        <v>209858</v>
      </c>
      <c r="H30" s="12">
        <v>209858</v>
      </c>
      <c r="I30" s="12">
        <v>0</v>
      </c>
      <c r="J30" s="12">
        <v>0</v>
      </c>
    </row>
    <row r="31" spans="1:10" ht="30">
      <c r="A31" s="53" t="s">
        <v>407</v>
      </c>
      <c r="B31" s="37" t="s">
        <v>489</v>
      </c>
      <c r="C31" s="12">
        <v>1732000</v>
      </c>
      <c r="D31" s="12">
        <v>1776000</v>
      </c>
      <c r="E31" s="12">
        <v>1843919</v>
      </c>
      <c r="F31" s="12">
        <v>0</v>
      </c>
      <c r="G31" s="12">
        <v>1843919</v>
      </c>
      <c r="H31" s="12">
        <v>1843919</v>
      </c>
      <c r="I31" s="12">
        <v>0</v>
      </c>
      <c r="J31" s="12">
        <v>0</v>
      </c>
    </row>
    <row r="32" spans="1:10" ht="60">
      <c r="A32" s="53" t="s">
        <v>408</v>
      </c>
      <c r="B32" s="37" t="s">
        <v>490</v>
      </c>
      <c r="C32" s="12">
        <v>7000</v>
      </c>
      <c r="D32" s="12">
        <v>7000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</row>
    <row r="33" spans="1:10" ht="30">
      <c r="A33" s="53" t="s">
        <v>410</v>
      </c>
      <c r="B33" s="37" t="s">
        <v>491</v>
      </c>
      <c r="C33" s="12">
        <v>7000</v>
      </c>
      <c r="D33" s="12">
        <v>7000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</row>
    <row r="34" spans="1:10" ht="30">
      <c r="A34" s="53" t="s">
        <v>412</v>
      </c>
      <c r="B34" s="37" t="s">
        <v>492</v>
      </c>
      <c r="C34" s="12">
        <v>113000</v>
      </c>
      <c r="D34" s="12">
        <v>113000</v>
      </c>
      <c r="E34" s="12">
        <v>101471</v>
      </c>
      <c r="F34" s="12">
        <v>0</v>
      </c>
      <c r="G34" s="12">
        <v>101471</v>
      </c>
      <c r="H34" s="12">
        <v>101471</v>
      </c>
      <c r="I34" s="12">
        <v>0</v>
      </c>
      <c r="J34" s="12">
        <v>0</v>
      </c>
    </row>
    <row r="35" spans="1:10" ht="30">
      <c r="A35" s="53" t="s">
        <v>413</v>
      </c>
      <c r="B35" s="37" t="s">
        <v>493</v>
      </c>
      <c r="C35" s="12">
        <v>113000</v>
      </c>
      <c r="D35" s="12">
        <v>113000</v>
      </c>
      <c r="E35" s="12">
        <v>101471</v>
      </c>
      <c r="F35" s="12">
        <v>0</v>
      </c>
      <c r="G35" s="12">
        <v>101471</v>
      </c>
      <c r="H35" s="12">
        <v>101471</v>
      </c>
      <c r="I35" s="12">
        <v>0</v>
      </c>
      <c r="J35" s="12">
        <v>0</v>
      </c>
    </row>
    <row r="36" spans="1:10" ht="60">
      <c r="A36" s="53" t="s">
        <v>414</v>
      </c>
      <c r="B36" s="37" t="s">
        <v>494</v>
      </c>
      <c r="C36" s="12">
        <v>1612000</v>
      </c>
      <c r="D36" s="12">
        <v>1612000</v>
      </c>
      <c r="E36" s="12">
        <v>1693448</v>
      </c>
      <c r="F36" s="12">
        <v>0</v>
      </c>
      <c r="G36" s="12">
        <v>1693448</v>
      </c>
      <c r="H36" s="12">
        <v>1693448</v>
      </c>
      <c r="I36" s="12">
        <v>0</v>
      </c>
      <c r="J36" s="12">
        <v>0</v>
      </c>
    </row>
    <row r="37" spans="1:10" ht="15">
      <c r="A37" s="53" t="s">
        <v>415</v>
      </c>
      <c r="B37" s="37" t="s">
        <v>495</v>
      </c>
      <c r="C37" s="12">
        <v>1612000</v>
      </c>
      <c r="D37" s="12">
        <v>1612000</v>
      </c>
      <c r="E37" s="12">
        <v>1693448</v>
      </c>
      <c r="F37" s="12">
        <v>0</v>
      </c>
      <c r="G37" s="12">
        <v>1693448</v>
      </c>
      <c r="H37" s="12">
        <v>1693448</v>
      </c>
      <c r="I37" s="12">
        <v>0</v>
      </c>
      <c r="J37" s="12">
        <v>0</v>
      </c>
    </row>
    <row r="38" spans="1:10" ht="30">
      <c r="A38" s="53" t="s">
        <v>416</v>
      </c>
      <c r="B38" s="37" t="s">
        <v>496</v>
      </c>
      <c r="C38" s="12">
        <v>0</v>
      </c>
      <c r="D38" s="12">
        <v>44000</v>
      </c>
      <c r="E38" s="12">
        <v>49000</v>
      </c>
      <c r="F38" s="12">
        <v>0</v>
      </c>
      <c r="G38" s="12">
        <v>49000</v>
      </c>
      <c r="H38" s="12">
        <v>49000</v>
      </c>
      <c r="I38" s="12">
        <v>0</v>
      </c>
      <c r="J38" s="12">
        <v>0</v>
      </c>
    </row>
    <row r="39" spans="1:10" ht="15">
      <c r="A39" s="53" t="s">
        <v>417</v>
      </c>
      <c r="B39" s="37" t="s">
        <v>497</v>
      </c>
      <c r="C39" s="12">
        <v>0</v>
      </c>
      <c r="D39" s="12">
        <v>44000</v>
      </c>
      <c r="E39" s="12">
        <v>49000</v>
      </c>
      <c r="F39" s="12">
        <v>0</v>
      </c>
      <c r="G39" s="12">
        <v>49000</v>
      </c>
      <c r="H39" s="12">
        <v>49000</v>
      </c>
      <c r="I39" s="12">
        <v>0</v>
      </c>
      <c r="J39" s="12">
        <v>0</v>
      </c>
    </row>
    <row r="40" spans="1:10" ht="45">
      <c r="A40" s="53" t="s">
        <v>418</v>
      </c>
      <c r="B40" s="37" t="s">
        <v>498</v>
      </c>
      <c r="C40" s="12">
        <v>-13614000</v>
      </c>
      <c r="D40" s="12">
        <v>-15409000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</row>
    <row r="41" spans="1:10" ht="15">
      <c r="A41" s="53" t="s">
        <v>419</v>
      </c>
      <c r="B41" s="37" t="s">
        <v>499</v>
      </c>
      <c r="C41" s="12">
        <v>13614000</v>
      </c>
      <c r="D41" s="12">
        <v>15409000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</row>
    <row r="42" spans="1:10" ht="15">
      <c r="A42" s="53" t="s">
        <v>421</v>
      </c>
      <c r="B42" s="37" t="s">
        <v>500</v>
      </c>
      <c r="C42" s="12">
        <v>0</v>
      </c>
      <c r="D42" s="12">
        <v>0</v>
      </c>
      <c r="E42" s="12">
        <v>4631</v>
      </c>
      <c r="F42" s="12">
        <v>0</v>
      </c>
      <c r="G42" s="12">
        <v>4631</v>
      </c>
      <c r="H42" s="12">
        <v>4631</v>
      </c>
      <c r="I42" s="12">
        <v>0</v>
      </c>
      <c r="J42" s="12">
        <v>0</v>
      </c>
    </row>
    <row r="43" spans="1:10" ht="45">
      <c r="A43" s="53" t="s">
        <v>422</v>
      </c>
      <c r="B43" s="37" t="s">
        <v>501</v>
      </c>
      <c r="C43" s="12">
        <v>0</v>
      </c>
      <c r="D43" s="12">
        <v>0</v>
      </c>
      <c r="E43" s="12">
        <v>4631</v>
      </c>
      <c r="F43" s="12">
        <v>0</v>
      </c>
      <c r="G43" s="12">
        <v>4631</v>
      </c>
      <c r="H43" s="12">
        <v>4631</v>
      </c>
      <c r="I43" s="12">
        <v>0</v>
      </c>
      <c r="J43" s="12">
        <v>0</v>
      </c>
    </row>
    <row r="44" spans="1:10" ht="30">
      <c r="A44" s="53" t="s">
        <v>423</v>
      </c>
      <c r="B44" s="37" t="s">
        <v>502</v>
      </c>
      <c r="C44" s="12">
        <v>0</v>
      </c>
      <c r="D44" s="12">
        <v>0</v>
      </c>
      <c r="E44" s="12">
        <v>4631</v>
      </c>
      <c r="F44" s="12">
        <v>0</v>
      </c>
      <c r="G44" s="12">
        <v>4631</v>
      </c>
      <c r="H44" s="12">
        <v>4631</v>
      </c>
      <c r="I44" s="12">
        <v>0</v>
      </c>
      <c r="J44" s="12">
        <v>0</v>
      </c>
    </row>
    <row r="45" spans="1:10" ht="15">
      <c r="A45" s="53" t="s">
        <v>424</v>
      </c>
      <c r="B45" s="37" t="s">
        <v>503</v>
      </c>
      <c r="C45" s="12">
        <v>138333000</v>
      </c>
      <c r="D45" s="12">
        <v>137389000</v>
      </c>
      <c r="E45" s="12">
        <v>113801871</v>
      </c>
      <c r="F45" s="12">
        <v>0</v>
      </c>
      <c r="G45" s="12">
        <v>113801871</v>
      </c>
      <c r="H45" s="12">
        <v>113801871</v>
      </c>
      <c r="I45" s="12">
        <v>0</v>
      </c>
      <c r="J45" s="12">
        <v>0</v>
      </c>
    </row>
    <row r="46" spans="1:10" ht="30">
      <c r="A46" s="53" t="s">
        <v>425</v>
      </c>
      <c r="B46" s="37" t="s">
        <v>504</v>
      </c>
      <c r="C46" s="12">
        <v>138333000</v>
      </c>
      <c r="D46" s="12">
        <v>137389000</v>
      </c>
      <c r="E46" s="12">
        <v>113801871</v>
      </c>
      <c r="F46" s="12">
        <v>0</v>
      </c>
      <c r="G46" s="12">
        <v>113801871</v>
      </c>
      <c r="H46" s="12">
        <v>113801871</v>
      </c>
      <c r="I46" s="12">
        <v>0</v>
      </c>
      <c r="J46" s="12">
        <v>0</v>
      </c>
    </row>
    <row r="47" spans="1:10" ht="105">
      <c r="A47" s="53" t="s">
        <v>426</v>
      </c>
      <c r="B47" s="37" t="s">
        <v>505</v>
      </c>
      <c r="C47" s="12">
        <v>137621000</v>
      </c>
      <c r="D47" s="12">
        <v>136677000</v>
      </c>
      <c r="E47" s="12">
        <v>112851876</v>
      </c>
      <c r="F47" s="12">
        <v>0</v>
      </c>
      <c r="G47" s="12">
        <v>112851876</v>
      </c>
      <c r="H47" s="12">
        <v>112851876</v>
      </c>
      <c r="I47" s="12">
        <v>0</v>
      </c>
      <c r="J47" s="12">
        <v>0</v>
      </c>
    </row>
    <row r="48" spans="1:10" ht="60">
      <c r="A48" s="53" t="s">
        <v>427</v>
      </c>
      <c r="B48" s="37" t="s">
        <v>506</v>
      </c>
      <c r="C48" s="12">
        <v>77535000</v>
      </c>
      <c r="D48" s="12">
        <v>77535000</v>
      </c>
      <c r="E48" s="12">
        <v>52057027</v>
      </c>
      <c r="F48" s="12">
        <v>0</v>
      </c>
      <c r="G48" s="12">
        <v>52057027</v>
      </c>
      <c r="H48" s="12">
        <v>52057027</v>
      </c>
      <c r="I48" s="12">
        <v>0</v>
      </c>
      <c r="J48" s="12">
        <v>0</v>
      </c>
    </row>
    <row r="49" spans="1:10" ht="30">
      <c r="A49" s="53" t="s">
        <v>428</v>
      </c>
      <c r="B49" s="37" t="s">
        <v>507</v>
      </c>
      <c r="C49" s="12">
        <v>56403000</v>
      </c>
      <c r="D49" s="12">
        <v>55032000</v>
      </c>
      <c r="E49" s="12">
        <v>55426619</v>
      </c>
      <c r="F49" s="12">
        <v>0</v>
      </c>
      <c r="G49" s="12">
        <v>55426619</v>
      </c>
      <c r="H49" s="12">
        <v>55426619</v>
      </c>
      <c r="I49" s="12">
        <v>0</v>
      </c>
      <c r="J49" s="12">
        <v>0</v>
      </c>
    </row>
    <row r="50" spans="1:10" ht="30">
      <c r="A50" s="53" t="s">
        <v>429</v>
      </c>
      <c r="B50" s="37" t="s">
        <v>508</v>
      </c>
      <c r="C50" s="12">
        <v>0</v>
      </c>
      <c r="D50" s="12">
        <v>0</v>
      </c>
      <c r="E50" s="12">
        <v>222293</v>
      </c>
      <c r="F50" s="12">
        <v>0</v>
      </c>
      <c r="G50" s="12">
        <v>222293</v>
      </c>
      <c r="H50" s="12">
        <v>222293</v>
      </c>
      <c r="I50" s="12">
        <v>0</v>
      </c>
      <c r="J50" s="12">
        <v>0</v>
      </c>
    </row>
    <row r="51" spans="1:10" ht="30">
      <c r="A51" s="53" t="s">
        <v>430</v>
      </c>
      <c r="B51" s="37" t="s">
        <v>509</v>
      </c>
      <c r="C51" s="12">
        <v>240000</v>
      </c>
      <c r="D51" s="12">
        <v>667000</v>
      </c>
      <c r="E51" s="12">
        <v>667000</v>
      </c>
      <c r="F51" s="12">
        <v>0</v>
      </c>
      <c r="G51" s="12">
        <v>667000</v>
      </c>
      <c r="H51" s="12">
        <v>667000</v>
      </c>
      <c r="I51" s="12">
        <v>0</v>
      </c>
      <c r="J51" s="12">
        <v>0</v>
      </c>
    </row>
    <row r="52" spans="1:10" ht="60">
      <c r="A52" s="53" t="s">
        <v>431</v>
      </c>
      <c r="B52" s="37" t="s">
        <v>510</v>
      </c>
      <c r="C52" s="12">
        <v>3443000</v>
      </c>
      <c r="D52" s="12">
        <v>3443000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30">
      <c r="A53" s="53" t="s">
        <v>432</v>
      </c>
      <c r="B53" s="37" t="s">
        <v>511</v>
      </c>
      <c r="C53" s="12">
        <v>0</v>
      </c>
      <c r="D53" s="12">
        <v>0</v>
      </c>
      <c r="E53" s="12">
        <v>4478937</v>
      </c>
      <c r="F53" s="12">
        <v>0</v>
      </c>
      <c r="G53" s="12">
        <v>4478937</v>
      </c>
      <c r="H53" s="12">
        <v>4478937</v>
      </c>
      <c r="I53" s="12">
        <v>0</v>
      </c>
      <c r="J53" s="12">
        <v>0</v>
      </c>
    </row>
    <row r="54" spans="1:10" ht="45">
      <c r="A54" s="53" t="s">
        <v>433</v>
      </c>
      <c r="B54" s="37" t="s">
        <v>512</v>
      </c>
      <c r="C54" s="12">
        <v>712000</v>
      </c>
      <c r="D54" s="12">
        <v>712000</v>
      </c>
      <c r="E54" s="12">
        <v>949995</v>
      </c>
      <c r="F54" s="12">
        <v>0</v>
      </c>
      <c r="G54" s="12">
        <v>949995</v>
      </c>
      <c r="H54" s="12">
        <v>949995</v>
      </c>
      <c r="I54" s="12">
        <v>0</v>
      </c>
      <c r="J54" s="12">
        <v>0</v>
      </c>
    </row>
    <row r="55" spans="1:10" ht="30">
      <c r="A55" s="53" t="s">
        <v>434</v>
      </c>
      <c r="B55" s="37" t="s">
        <v>513</v>
      </c>
      <c r="C55" s="12">
        <v>712000</v>
      </c>
      <c r="D55" s="12">
        <v>712000</v>
      </c>
      <c r="E55" s="12">
        <v>949995</v>
      </c>
      <c r="F55" s="12">
        <v>0</v>
      </c>
      <c r="G55" s="12">
        <v>949995</v>
      </c>
      <c r="H55" s="12">
        <v>949995</v>
      </c>
      <c r="I55" s="12">
        <v>0</v>
      </c>
      <c r="J55" s="12">
        <v>0</v>
      </c>
    </row>
    <row r="56" spans="1:10" ht="60">
      <c r="A56" s="53" t="s">
        <v>435</v>
      </c>
      <c r="B56" s="37" t="s">
        <v>514</v>
      </c>
      <c r="C56" s="12">
        <v>116005000</v>
      </c>
      <c r="D56" s="12">
        <v>116005000</v>
      </c>
      <c r="E56" s="12">
        <v>84180848</v>
      </c>
      <c r="F56" s="12">
        <v>0</v>
      </c>
      <c r="G56" s="12">
        <v>84180848</v>
      </c>
      <c r="H56" s="12">
        <v>84180848</v>
      </c>
      <c r="I56" s="12">
        <v>0</v>
      </c>
      <c r="J56" s="12">
        <v>0</v>
      </c>
    </row>
    <row r="57" spans="1:10" ht="30">
      <c r="A57" s="53" t="s">
        <v>436</v>
      </c>
      <c r="B57" s="37" t="s">
        <v>515</v>
      </c>
      <c r="C57" s="12">
        <v>116005000</v>
      </c>
      <c r="D57" s="12">
        <v>116005000</v>
      </c>
      <c r="E57" s="12">
        <v>84180848</v>
      </c>
      <c r="F57" s="12">
        <v>0</v>
      </c>
      <c r="G57" s="12">
        <v>84180848</v>
      </c>
      <c r="H57" s="12">
        <v>84180848</v>
      </c>
      <c r="I57" s="12">
        <v>0</v>
      </c>
      <c r="J57" s="12">
        <v>0</v>
      </c>
    </row>
    <row r="58" spans="1:10" ht="30">
      <c r="A58" s="53" t="s">
        <v>437</v>
      </c>
      <c r="B58" s="37" t="s">
        <v>516</v>
      </c>
      <c r="C58" s="12">
        <v>106162000</v>
      </c>
      <c r="D58" s="12">
        <v>106162000</v>
      </c>
      <c r="E58" s="12">
        <v>65399099</v>
      </c>
      <c r="F58" s="12">
        <v>0</v>
      </c>
      <c r="G58" s="12">
        <v>65399099</v>
      </c>
      <c r="H58" s="12">
        <v>65399099</v>
      </c>
      <c r="I58" s="12">
        <v>0</v>
      </c>
      <c r="J58" s="12">
        <v>0</v>
      </c>
    </row>
    <row r="59" spans="1:10" ht="30">
      <c r="A59" s="53" t="s">
        <v>438</v>
      </c>
      <c r="B59" s="37" t="s">
        <v>517</v>
      </c>
      <c r="C59" s="12">
        <v>0</v>
      </c>
      <c r="D59" s="12">
        <v>0</v>
      </c>
      <c r="E59" s="12">
        <v>14557418</v>
      </c>
      <c r="F59" s="12">
        <v>0</v>
      </c>
      <c r="G59" s="12">
        <v>14557418</v>
      </c>
      <c r="H59" s="12">
        <v>14557418</v>
      </c>
      <c r="I59" s="12">
        <v>0</v>
      </c>
      <c r="J59" s="12">
        <v>0</v>
      </c>
    </row>
    <row r="60" spans="1:10" ht="15">
      <c r="A60" s="53" t="s">
        <v>439</v>
      </c>
      <c r="B60" s="37" t="s">
        <v>518</v>
      </c>
      <c r="C60" s="12">
        <v>9843000</v>
      </c>
      <c r="D60" s="12">
        <v>9843000</v>
      </c>
      <c r="E60" s="12">
        <v>4224331</v>
      </c>
      <c r="F60" s="12">
        <v>0</v>
      </c>
      <c r="G60" s="12">
        <v>4224331</v>
      </c>
      <c r="H60" s="12">
        <v>4224331</v>
      </c>
      <c r="I60" s="12">
        <v>0</v>
      </c>
      <c r="J60" s="12">
        <v>0</v>
      </c>
    </row>
    <row r="61" spans="1:10" ht="30">
      <c r="A61" s="53" t="s">
        <v>442</v>
      </c>
      <c r="B61" s="37" t="s">
        <v>519</v>
      </c>
      <c r="C61" s="12">
        <v>208229000</v>
      </c>
      <c r="D61" s="12">
        <v>206507000</v>
      </c>
      <c r="E61" s="12">
        <v>224985223</v>
      </c>
      <c r="F61" s="12">
        <v>0</v>
      </c>
      <c r="G61" s="12">
        <v>224985223</v>
      </c>
      <c r="H61" s="12">
        <v>224985223</v>
      </c>
      <c r="I61" s="12">
        <v>0</v>
      </c>
      <c r="J61" s="12">
        <v>0</v>
      </c>
    </row>
    <row r="62" spans="1:10" ht="15">
      <c r="A62" s="53" t="s">
        <v>443</v>
      </c>
      <c r="B62" s="37" t="s">
        <v>520</v>
      </c>
      <c r="C62" s="12">
        <v>73228000</v>
      </c>
      <c r="D62" s="12">
        <v>73278000</v>
      </c>
      <c r="E62" s="12">
        <v>75684644</v>
      </c>
      <c r="F62" s="12">
        <v>0</v>
      </c>
      <c r="G62" s="12">
        <v>75684644</v>
      </c>
      <c r="H62" s="12">
        <v>75684644</v>
      </c>
      <c r="I62" s="12">
        <v>0</v>
      </c>
      <c r="J62" s="12">
        <v>0</v>
      </c>
    </row>
    <row r="63" spans="1:10" ht="15">
      <c r="A63" s="53" t="s">
        <v>444</v>
      </c>
      <c r="B63" s="37" t="s">
        <v>521</v>
      </c>
      <c r="C63" s="12">
        <v>150874000</v>
      </c>
      <c r="D63" s="12">
        <v>150096000</v>
      </c>
      <c r="E63" s="12">
        <v>167719316</v>
      </c>
      <c r="F63" s="12">
        <v>0</v>
      </c>
      <c r="G63" s="12">
        <v>167719316</v>
      </c>
      <c r="H63" s="12">
        <v>167719316</v>
      </c>
      <c r="I63" s="12">
        <v>0</v>
      </c>
      <c r="J63" s="12">
        <v>0</v>
      </c>
    </row>
    <row r="64" spans="1:10" ht="30">
      <c r="A64" s="53" t="s">
        <v>445</v>
      </c>
      <c r="B64" s="37" t="s">
        <v>522</v>
      </c>
      <c r="C64" s="12">
        <v>162600000</v>
      </c>
      <c r="D64" s="12">
        <v>163523000</v>
      </c>
      <c r="E64" s="12">
        <v>165665539</v>
      </c>
      <c r="F64" s="12">
        <v>0</v>
      </c>
      <c r="G64" s="12">
        <v>165665539</v>
      </c>
      <c r="H64" s="12">
        <v>165665539</v>
      </c>
      <c r="I64" s="12">
        <v>0</v>
      </c>
      <c r="J64" s="12">
        <v>0</v>
      </c>
    </row>
    <row r="65" spans="1:10" ht="30">
      <c r="A65" s="53" t="s">
        <v>446</v>
      </c>
      <c r="B65" s="37" t="s">
        <v>523</v>
      </c>
      <c r="C65" s="12">
        <v>70249000</v>
      </c>
      <c r="D65" s="12">
        <v>70249000</v>
      </c>
      <c r="E65" s="12">
        <v>71447793</v>
      </c>
      <c r="F65" s="12">
        <v>0</v>
      </c>
      <c r="G65" s="12">
        <v>71447793</v>
      </c>
      <c r="H65" s="12">
        <v>71447793</v>
      </c>
      <c r="I65" s="12">
        <v>0</v>
      </c>
      <c r="J65" s="12">
        <v>0</v>
      </c>
    </row>
    <row r="66" spans="1:10" ht="45">
      <c r="A66" s="53" t="s">
        <v>391</v>
      </c>
      <c r="B66" s="37" t="s">
        <v>524</v>
      </c>
      <c r="C66" s="12">
        <v>70249000</v>
      </c>
      <c r="D66" s="12">
        <v>70249000</v>
      </c>
      <c r="E66" s="12">
        <v>71447793</v>
      </c>
      <c r="F66" s="12">
        <v>0</v>
      </c>
      <c r="G66" s="12">
        <v>71447793</v>
      </c>
      <c r="H66" s="12">
        <v>71447793</v>
      </c>
      <c r="I66" s="12">
        <v>0</v>
      </c>
      <c r="J66" s="12">
        <v>0</v>
      </c>
    </row>
    <row r="67" spans="1:10" ht="30">
      <c r="A67" s="53" t="s">
        <v>447</v>
      </c>
      <c r="B67" s="37" t="s">
        <v>525</v>
      </c>
      <c r="C67" s="12">
        <v>70249000</v>
      </c>
      <c r="D67" s="12">
        <v>70249000</v>
      </c>
      <c r="E67" s="12">
        <v>71447793</v>
      </c>
      <c r="F67" s="12">
        <v>0</v>
      </c>
      <c r="G67" s="12">
        <v>71447793</v>
      </c>
      <c r="H67" s="12">
        <v>71447793</v>
      </c>
      <c r="I67" s="12">
        <v>0</v>
      </c>
      <c r="J67" s="12">
        <v>0</v>
      </c>
    </row>
    <row r="68" spans="1:10" ht="15">
      <c r="A68" s="53" t="s">
        <v>393</v>
      </c>
      <c r="B68" s="37" t="s">
        <v>526</v>
      </c>
      <c r="C68" s="12">
        <v>48648000</v>
      </c>
      <c r="D68" s="12">
        <v>48648000</v>
      </c>
      <c r="E68" s="12">
        <v>49846793</v>
      </c>
      <c r="F68" s="12">
        <v>0</v>
      </c>
      <c r="G68" s="12">
        <v>49846793</v>
      </c>
      <c r="H68" s="12">
        <v>49846793</v>
      </c>
      <c r="I68" s="12">
        <v>0</v>
      </c>
      <c r="J68" s="12">
        <v>0</v>
      </c>
    </row>
    <row r="69" spans="1:10" ht="30">
      <c r="A69" s="53" t="s">
        <v>394</v>
      </c>
      <c r="B69" s="37" t="s">
        <v>527</v>
      </c>
      <c r="C69" s="12">
        <v>21601000</v>
      </c>
      <c r="D69" s="12">
        <v>21601000</v>
      </c>
      <c r="E69" s="12">
        <v>21601000</v>
      </c>
      <c r="F69" s="12">
        <v>0</v>
      </c>
      <c r="G69" s="12">
        <v>21601000</v>
      </c>
      <c r="H69" s="12">
        <v>21601000</v>
      </c>
      <c r="I69" s="12">
        <v>0</v>
      </c>
      <c r="J69" s="12">
        <v>0</v>
      </c>
    </row>
    <row r="70" spans="1:10" ht="30">
      <c r="A70" s="53" t="s">
        <v>448</v>
      </c>
      <c r="B70" s="37" t="s">
        <v>528</v>
      </c>
      <c r="C70" s="12">
        <v>92351000</v>
      </c>
      <c r="D70" s="12">
        <v>93274000</v>
      </c>
      <c r="E70" s="12">
        <v>94217746</v>
      </c>
      <c r="F70" s="12">
        <v>0</v>
      </c>
      <c r="G70" s="12">
        <v>94217746</v>
      </c>
      <c r="H70" s="12">
        <v>94217746</v>
      </c>
      <c r="I70" s="12">
        <v>0</v>
      </c>
      <c r="J70" s="12">
        <v>0</v>
      </c>
    </row>
    <row r="71" spans="1:10" ht="30">
      <c r="A71" s="53" t="s">
        <v>449</v>
      </c>
      <c r="B71" s="37" t="s">
        <v>529</v>
      </c>
      <c r="C71" s="12">
        <v>91260000</v>
      </c>
      <c r="D71" s="12">
        <v>92183000</v>
      </c>
      <c r="E71" s="12">
        <v>91985672</v>
      </c>
      <c r="F71" s="12">
        <v>0</v>
      </c>
      <c r="G71" s="12">
        <v>91985672</v>
      </c>
      <c r="H71" s="12">
        <v>91985672</v>
      </c>
      <c r="I71" s="12">
        <v>0</v>
      </c>
      <c r="J71" s="12">
        <v>0</v>
      </c>
    </row>
    <row r="72" spans="1:10" ht="45">
      <c r="A72" s="53" t="s">
        <v>397</v>
      </c>
      <c r="B72" s="37" t="s">
        <v>530</v>
      </c>
      <c r="C72" s="12">
        <v>69495000</v>
      </c>
      <c r="D72" s="12">
        <v>70418000</v>
      </c>
      <c r="E72" s="12">
        <v>70220672</v>
      </c>
      <c r="F72" s="12">
        <v>0</v>
      </c>
      <c r="G72" s="12">
        <v>70220672</v>
      </c>
      <c r="H72" s="12">
        <v>70220672</v>
      </c>
      <c r="I72" s="12">
        <v>0</v>
      </c>
      <c r="J72" s="12">
        <v>0</v>
      </c>
    </row>
    <row r="73" spans="1:10" ht="30">
      <c r="A73" s="53" t="s">
        <v>398</v>
      </c>
      <c r="B73" s="37" t="s">
        <v>531</v>
      </c>
      <c r="C73" s="12">
        <v>9360000</v>
      </c>
      <c r="D73" s="12">
        <v>9360000</v>
      </c>
      <c r="E73" s="12">
        <v>9360000</v>
      </c>
      <c r="F73" s="12">
        <v>0</v>
      </c>
      <c r="G73" s="12">
        <v>9360000</v>
      </c>
      <c r="H73" s="12">
        <v>9360000</v>
      </c>
      <c r="I73" s="12">
        <v>0</v>
      </c>
      <c r="J73" s="12">
        <v>0</v>
      </c>
    </row>
    <row r="74" spans="1:10" ht="30">
      <c r="A74" s="53" t="s">
        <v>399</v>
      </c>
      <c r="B74" s="37" t="s">
        <v>532</v>
      </c>
      <c r="C74" s="12">
        <v>12405000</v>
      </c>
      <c r="D74" s="12">
        <v>12405000</v>
      </c>
      <c r="E74" s="12">
        <v>12405000</v>
      </c>
      <c r="F74" s="12">
        <v>0</v>
      </c>
      <c r="G74" s="12">
        <v>12405000</v>
      </c>
      <c r="H74" s="12">
        <v>12405000</v>
      </c>
      <c r="I74" s="12">
        <v>0</v>
      </c>
      <c r="J74" s="12">
        <v>0</v>
      </c>
    </row>
    <row r="75" spans="1:10" ht="45">
      <c r="A75" s="53" t="s">
        <v>450</v>
      </c>
      <c r="B75" s="37" t="s">
        <v>533</v>
      </c>
      <c r="C75" s="12">
        <v>1091000</v>
      </c>
      <c r="D75" s="12">
        <v>1091000</v>
      </c>
      <c r="E75" s="12">
        <v>2232074</v>
      </c>
      <c r="F75" s="12">
        <v>0</v>
      </c>
      <c r="G75" s="12">
        <v>2232074</v>
      </c>
      <c r="H75" s="12">
        <v>2232074</v>
      </c>
      <c r="I75" s="12">
        <v>0</v>
      </c>
      <c r="J75" s="12">
        <v>0</v>
      </c>
    </row>
    <row r="76" spans="1:10" ht="30">
      <c r="A76" s="53" t="s">
        <v>401</v>
      </c>
      <c r="B76" s="37" t="s">
        <v>534</v>
      </c>
      <c r="C76" s="12">
        <v>154000</v>
      </c>
      <c r="D76" s="12">
        <v>154000</v>
      </c>
      <c r="E76" s="12">
        <v>508118</v>
      </c>
      <c r="F76" s="12">
        <v>0</v>
      </c>
      <c r="G76" s="12">
        <v>508118</v>
      </c>
      <c r="H76" s="12">
        <v>508118</v>
      </c>
      <c r="I76" s="12">
        <v>0</v>
      </c>
      <c r="J76" s="12">
        <v>0</v>
      </c>
    </row>
    <row r="77" spans="1:10" ht="45">
      <c r="A77" s="53" t="s">
        <v>402</v>
      </c>
      <c r="B77" s="37" t="s">
        <v>535</v>
      </c>
      <c r="C77" s="12">
        <v>937000</v>
      </c>
      <c r="D77" s="12">
        <v>937000</v>
      </c>
      <c r="E77" s="12">
        <v>1723956</v>
      </c>
      <c r="F77" s="12">
        <v>0</v>
      </c>
      <c r="G77" s="12">
        <v>1723956</v>
      </c>
      <c r="H77" s="12">
        <v>1723956</v>
      </c>
      <c r="I77" s="12">
        <v>0</v>
      </c>
      <c r="J77" s="12">
        <v>0</v>
      </c>
    </row>
    <row r="78" spans="1:10" ht="15">
      <c r="A78" s="53" t="s">
        <v>403</v>
      </c>
      <c r="B78" s="37" t="s">
        <v>536</v>
      </c>
      <c r="C78" s="12">
        <v>-11726000</v>
      </c>
      <c r="D78" s="12">
        <v>-13427000</v>
      </c>
      <c r="E78" s="12">
        <v>2053777</v>
      </c>
      <c r="F78" s="12">
        <v>0</v>
      </c>
      <c r="G78" s="12">
        <v>2053777</v>
      </c>
      <c r="H78" s="12">
        <v>2053777</v>
      </c>
      <c r="I78" s="12">
        <v>0</v>
      </c>
      <c r="J78" s="12">
        <v>0</v>
      </c>
    </row>
    <row r="79" spans="1:10" ht="30">
      <c r="A79" s="53" t="s">
        <v>404</v>
      </c>
      <c r="B79" s="37" t="s">
        <v>537</v>
      </c>
      <c r="C79" s="12">
        <v>156000</v>
      </c>
      <c r="D79" s="12">
        <v>206000</v>
      </c>
      <c r="E79" s="12">
        <v>209858</v>
      </c>
      <c r="F79" s="12">
        <v>0</v>
      </c>
      <c r="G79" s="12">
        <v>209858</v>
      </c>
      <c r="H79" s="12">
        <v>209858</v>
      </c>
      <c r="I79" s="12">
        <v>0</v>
      </c>
      <c r="J79" s="12">
        <v>0</v>
      </c>
    </row>
    <row r="80" spans="1:10" ht="30">
      <c r="A80" s="53" t="s">
        <v>451</v>
      </c>
      <c r="B80" s="37" t="s">
        <v>538</v>
      </c>
      <c r="C80" s="12">
        <v>156000</v>
      </c>
      <c r="D80" s="12">
        <v>206000</v>
      </c>
      <c r="E80" s="12">
        <v>209858</v>
      </c>
      <c r="F80" s="12">
        <v>0</v>
      </c>
      <c r="G80" s="12">
        <v>209858</v>
      </c>
      <c r="H80" s="12">
        <v>209858</v>
      </c>
      <c r="I80" s="12">
        <v>0</v>
      </c>
      <c r="J80" s="12">
        <v>0</v>
      </c>
    </row>
    <row r="81" spans="1:10" ht="15">
      <c r="A81" s="53" t="s">
        <v>406</v>
      </c>
      <c r="B81" s="37" t="s">
        <v>539</v>
      </c>
      <c r="C81" s="12">
        <v>156000</v>
      </c>
      <c r="D81" s="12">
        <v>206000</v>
      </c>
      <c r="E81" s="12">
        <v>209858</v>
      </c>
      <c r="F81" s="12">
        <v>0</v>
      </c>
      <c r="G81" s="12">
        <v>209858</v>
      </c>
      <c r="H81" s="12">
        <v>209858</v>
      </c>
      <c r="I81" s="12">
        <v>0</v>
      </c>
      <c r="J81" s="12">
        <v>0</v>
      </c>
    </row>
    <row r="82" spans="1:10" ht="30">
      <c r="A82" s="53" t="s">
        <v>407</v>
      </c>
      <c r="B82" s="37" t="s">
        <v>540</v>
      </c>
      <c r="C82" s="12">
        <v>-11882000</v>
      </c>
      <c r="D82" s="12">
        <v>-13633000</v>
      </c>
      <c r="E82" s="12">
        <v>1843919</v>
      </c>
      <c r="F82" s="12">
        <v>0</v>
      </c>
      <c r="G82" s="12">
        <v>1843919</v>
      </c>
      <c r="H82" s="12">
        <v>1843919</v>
      </c>
      <c r="I82" s="12">
        <v>0</v>
      </c>
      <c r="J82" s="12">
        <v>0</v>
      </c>
    </row>
    <row r="83" spans="1:10" ht="60">
      <c r="A83" s="53" t="s">
        <v>452</v>
      </c>
      <c r="B83" s="37" t="s">
        <v>541</v>
      </c>
      <c r="C83" s="12">
        <v>7000</v>
      </c>
      <c r="D83" s="12">
        <v>7000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</row>
    <row r="84" spans="1:10" ht="30">
      <c r="A84" s="53" t="s">
        <v>410</v>
      </c>
      <c r="B84" s="37" t="s">
        <v>542</v>
      </c>
      <c r="C84" s="12">
        <v>7000</v>
      </c>
      <c r="D84" s="12">
        <v>7000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</row>
    <row r="85" spans="1:10" ht="30">
      <c r="A85" s="53" t="s">
        <v>453</v>
      </c>
      <c r="B85" s="37" t="s">
        <v>543</v>
      </c>
      <c r="C85" s="12">
        <v>113000</v>
      </c>
      <c r="D85" s="12">
        <v>113000</v>
      </c>
      <c r="E85" s="12">
        <v>101471</v>
      </c>
      <c r="F85" s="12">
        <v>0</v>
      </c>
      <c r="G85" s="12">
        <v>101471</v>
      </c>
      <c r="H85" s="12">
        <v>101471</v>
      </c>
      <c r="I85" s="12">
        <v>0</v>
      </c>
      <c r="J85" s="12">
        <v>0</v>
      </c>
    </row>
    <row r="86" spans="1:10" ht="30">
      <c r="A86" s="53" t="s">
        <v>413</v>
      </c>
      <c r="B86" s="37" t="s">
        <v>544</v>
      </c>
      <c r="C86" s="12">
        <v>113000</v>
      </c>
      <c r="D86" s="12">
        <v>113000</v>
      </c>
      <c r="E86" s="12">
        <v>101471</v>
      </c>
      <c r="F86" s="12">
        <v>0</v>
      </c>
      <c r="G86" s="12">
        <v>101471</v>
      </c>
      <c r="H86" s="12">
        <v>101471</v>
      </c>
      <c r="I86" s="12">
        <v>0</v>
      </c>
      <c r="J86" s="12">
        <v>0</v>
      </c>
    </row>
    <row r="87" spans="1:10" ht="45">
      <c r="A87" s="53" t="s">
        <v>454</v>
      </c>
      <c r="B87" s="37" t="s">
        <v>545</v>
      </c>
      <c r="C87" s="12">
        <v>1612000</v>
      </c>
      <c r="D87" s="12">
        <v>1612000</v>
      </c>
      <c r="E87" s="12">
        <v>1693448</v>
      </c>
      <c r="F87" s="12">
        <v>0</v>
      </c>
      <c r="G87" s="12">
        <v>1693448</v>
      </c>
      <c r="H87" s="12">
        <v>1693448</v>
      </c>
      <c r="I87" s="12">
        <v>0</v>
      </c>
      <c r="J87" s="12">
        <v>0</v>
      </c>
    </row>
    <row r="88" spans="1:10" ht="15">
      <c r="A88" s="53" t="s">
        <v>415</v>
      </c>
      <c r="B88" s="37" t="s">
        <v>546</v>
      </c>
      <c r="C88" s="12">
        <v>1612000</v>
      </c>
      <c r="D88" s="12">
        <v>1612000</v>
      </c>
      <c r="E88" s="12">
        <v>1693448</v>
      </c>
      <c r="F88" s="12">
        <v>0</v>
      </c>
      <c r="G88" s="12">
        <v>1693448</v>
      </c>
      <c r="H88" s="12">
        <v>1693448</v>
      </c>
      <c r="I88" s="12">
        <v>0</v>
      </c>
      <c r="J88" s="12">
        <v>0</v>
      </c>
    </row>
    <row r="89" spans="1:10" ht="30">
      <c r="A89" s="53" t="s">
        <v>455</v>
      </c>
      <c r="B89" s="37" t="s">
        <v>547</v>
      </c>
      <c r="C89" s="12">
        <v>-13614000</v>
      </c>
      <c r="D89" s="12">
        <v>-15365000</v>
      </c>
      <c r="E89" s="12">
        <v>49000</v>
      </c>
      <c r="F89" s="12">
        <v>0</v>
      </c>
      <c r="G89" s="12">
        <v>49000</v>
      </c>
      <c r="H89" s="12">
        <v>49000</v>
      </c>
      <c r="I89" s="12">
        <v>0</v>
      </c>
      <c r="J89" s="12">
        <v>0</v>
      </c>
    </row>
    <row r="90" spans="1:10" ht="15">
      <c r="A90" s="53" t="s">
        <v>417</v>
      </c>
      <c r="B90" s="37" t="s">
        <v>548</v>
      </c>
      <c r="C90" s="12">
        <v>0</v>
      </c>
      <c r="D90" s="12">
        <v>44000</v>
      </c>
      <c r="E90" s="12">
        <v>49000</v>
      </c>
      <c r="F90" s="12">
        <v>0</v>
      </c>
      <c r="G90" s="12">
        <v>49000</v>
      </c>
      <c r="H90" s="12">
        <v>49000</v>
      </c>
      <c r="I90" s="12">
        <v>0</v>
      </c>
      <c r="J90" s="12">
        <v>0</v>
      </c>
    </row>
    <row r="91" spans="1:10" ht="45">
      <c r="A91" s="53" t="s">
        <v>456</v>
      </c>
      <c r="B91" s="37" t="s">
        <v>549</v>
      </c>
      <c r="C91" s="12">
        <v>-13614000</v>
      </c>
      <c r="D91" s="12">
        <v>-15409000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</row>
    <row r="92" spans="1:10" ht="15">
      <c r="A92" s="53" t="s">
        <v>424</v>
      </c>
      <c r="B92" s="37" t="s">
        <v>550</v>
      </c>
      <c r="C92" s="12">
        <v>57355000</v>
      </c>
      <c r="D92" s="12">
        <v>56411000</v>
      </c>
      <c r="E92" s="12">
        <v>57265907</v>
      </c>
      <c r="F92" s="12">
        <v>0</v>
      </c>
      <c r="G92" s="12">
        <v>57265907</v>
      </c>
      <c r="H92" s="12">
        <v>57265907</v>
      </c>
      <c r="I92" s="12">
        <v>0</v>
      </c>
      <c r="J92" s="12">
        <v>0</v>
      </c>
    </row>
    <row r="93" spans="1:10" ht="30">
      <c r="A93" s="53" t="s">
        <v>425</v>
      </c>
      <c r="B93" s="37" t="s">
        <v>551</v>
      </c>
      <c r="C93" s="12">
        <v>57355000</v>
      </c>
      <c r="D93" s="12">
        <v>56411000</v>
      </c>
      <c r="E93" s="12">
        <v>57265907</v>
      </c>
      <c r="F93" s="12">
        <v>0</v>
      </c>
      <c r="G93" s="12">
        <v>57265907</v>
      </c>
      <c r="H93" s="12">
        <v>57265907</v>
      </c>
      <c r="I93" s="12">
        <v>0</v>
      </c>
      <c r="J93" s="12">
        <v>0</v>
      </c>
    </row>
    <row r="94" spans="1:10" ht="75">
      <c r="A94" s="53" t="s">
        <v>457</v>
      </c>
      <c r="B94" s="37" t="s">
        <v>552</v>
      </c>
      <c r="C94" s="12">
        <v>56643000</v>
      </c>
      <c r="D94" s="12">
        <v>55699000</v>
      </c>
      <c r="E94" s="12">
        <v>56315912</v>
      </c>
      <c r="F94" s="12">
        <v>0</v>
      </c>
      <c r="G94" s="12">
        <v>56315912</v>
      </c>
      <c r="H94" s="12">
        <v>56315912</v>
      </c>
      <c r="I94" s="12">
        <v>0</v>
      </c>
      <c r="J94" s="12">
        <v>0</v>
      </c>
    </row>
    <row r="95" spans="1:10" ht="30">
      <c r="A95" s="53" t="s">
        <v>428</v>
      </c>
      <c r="B95" s="37" t="s">
        <v>553</v>
      </c>
      <c r="C95" s="12">
        <v>56403000</v>
      </c>
      <c r="D95" s="12">
        <v>55032000</v>
      </c>
      <c r="E95" s="12">
        <v>55426619</v>
      </c>
      <c r="F95" s="12">
        <v>0</v>
      </c>
      <c r="G95" s="12">
        <v>55426619</v>
      </c>
      <c r="H95" s="12">
        <v>55426619</v>
      </c>
      <c r="I95" s="12">
        <v>0</v>
      </c>
      <c r="J95" s="12">
        <v>0</v>
      </c>
    </row>
    <row r="96" spans="1:10" ht="30">
      <c r="A96" s="53" t="s">
        <v>458</v>
      </c>
      <c r="B96" s="37" t="s">
        <v>554</v>
      </c>
      <c r="C96" s="12">
        <v>0</v>
      </c>
      <c r="D96" s="12">
        <v>0</v>
      </c>
      <c r="E96" s="12">
        <v>222293</v>
      </c>
      <c r="F96" s="12">
        <v>0</v>
      </c>
      <c r="G96" s="12">
        <v>222293</v>
      </c>
      <c r="H96" s="12">
        <v>222293</v>
      </c>
      <c r="I96" s="12">
        <v>0</v>
      </c>
      <c r="J96" s="12">
        <v>0</v>
      </c>
    </row>
    <row r="97" spans="1:10" ht="30">
      <c r="A97" s="53" t="s">
        <v>430</v>
      </c>
      <c r="B97" s="37" t="s">
        <v>555</v>
      </c>
      <c r="C97" s="12">
        <v>240000</v>
      </c>
      <c r="D97" s="12">
        <v>667000</v>
      </c>
      <c r="E97" s="12">
        <v>667000</v>
      </c>
      <c r="F97" s="12">
        <v>0</v>
      </c>
      <c r="G97" s="12">
        <v>667000</v>
      </c>
      <c r="H97" s="12">
        <v>667000</v>
      </c>
      <c r="I97" s="12">
        <v>0</v>
      </c>
      <c r="J97" s="12">
        <v>0</v>
      </c>
    </row>
    <row r="98" spans="1:10" ht="45">
      <c r="A98" s="53" t="s">
        <v>433</v>
      </c>
      <c r="B98" s="37" t="s">
        <v>556</v>
      </c>
      <c r="C98" s="12">
        <v>712000</v>
      </c>
      <c r="D98" s="12">
        <v>712000</v>
      </c>
      <c r="E98" s="12">
        <v>949995</v>
      </c>
      <c r="F98" s="12">
        <v>0</v>
      </c>
      <c r="G98" s="12">
        <v>949995</v>
      </c>
      <c r="H98" s="12">
        <v>949995</v>
      </c>
      <c r="I98" s="12">
        <v>0</v>
      </c>
      <c r="J98" s="12">
        <v>0</v>
      </c>
    </row>
    <row r="99" spans="1:10" ht="30">
      <c r="A99" s="53" t="s">
        <v>434</v>
      </c>
      <c r="B99" s="37" t="s">
        <v>557</v>
      </c>
      <c r="C99" s="12">
        <v>712000</v>
      </c>
      <c r="D99" s="12">
        <v>712000</v>
      </c>
      <c r="E99" s="12">
        <v>949995</v>
      </c>
      <c r="F99" s="12">
        <v>0</v>
      </c>
      <c r="G99" s="12">
        <v>949995</v>
      </c>
      <c r="H99" s="12">
        <v>949995</v>
      </c>
      <c r="I99" s="12">
        <v>0</v>
      </c>
      <c r="J99" s="12">
        <v>0</v>
      </c>
    </row>
    <row r="100" spans="1:10" ht="30">
      <c r="A100" s="53" t="s">
        <v>459</v>
      </c>
      <c r="B100" s="37" t="s">
        <v>558</v>
      </c>
      <c r="C100" s="12">
        <v>210597000</v>
      </c>
      <c r="D100" s="12">
        <v>212392000</v>
      </c>
      <c r="E100" s="12">
        <v>140721443</v>
      </c>
      <c r="F100" s="12">
        <v>0</v>
      </c>
      <c r="G100" s="12">
        <v>140721443</v>
      </c>
      <c r="H100" s="12">
        <v>140721443</v>
      </c>
      <c r="I100" s="12">
        <v>0</v>
      </c>
      <c r="J100" s="12">
        <v>0</v>
      </c>
    </row>
    <row r="101" spans="1:10" ht="30">
      <c r="A101" s="53" t="s">
        <v>460</v>
      </c>
      <c r="B101" s="37" t="s">
        <v>559</v>
      </c>
      <c r="C101" s="12">
        <v>0</v>
      </c>
      <c r="D101" s="12">
        <v>0</v>
      </c>
      <c r="E101" s="12">
        <v>4631</v>
      </c>
      <c r="F101" s="12">
        <v>0</v>
      </c>
      <c r="G101" s="12">
        <v>4631</v>
      </c>
      <c r="H101" s="12">
        <v>4631</v>
      </c>
      <c r="I101" s="12">
        <v>0</v>
      </c>
      <c r="J101" s="12">
        <v>0</v>
      </c>
    </row>
    <row r="102" spans="1:10" ht="15">
      <c r="A102" s="53" t="s">
        <v>388</v>
      </c>
      <c r="B102" s="37" t="s">
        <v>560</v>
      </c>
      <c r="C102" s="12">
        <v>13614000</v>
      </c>
      <c r="D102" s="12">
        <v>15409000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</row>
    <row r="103" spans="1:10" ht="15">
      <c r="A103" s="53" t="s">
        <v>461</v>
      </c>
      <c r="B103" s="37" t="s">
        <v>561</v>
      </c>
      <c r="C103" s="12">
        <v>13614000</v>
      </c>
      <c r="D103" s="12">
        <v>15409000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</row>
    <row r="104" spans="1:10" ht="30">
      <c r="A104" s="53" t="s">
        <v>462</v>
      </c>
      <c r="B104" s="37" t="s">
        <v>562</v>
      </c>
      <c r="C104" s="12">
        <v>13614000</v>
      </c>
      <c r="D104" s="12">
        <v>15409000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</row>
    <row r="105" spans="1:10" ht="30">
      <c r="A105" s="53" t="s">
        <v>463</v>
      </c>
      <c r="B105" s="37" t="s">
        <v>563</v>
      </c>
      <c r="C105" s="12">
        <v>13614000</v>
      </c>
      <c r="D105" s="12">
        <v>15409000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</row>
    <row r="106" spans="1:10" ht="15">
      <c r="A106" s="53" t="s">
        <v>419</v>
      </c>
      <c r="B106" s="37" t="s">
        <v>564</v>
      </c>
      <c r="C106" s="12">
        <v>13614000</v>
      </c>
      <c r="D106" s="12">
        <v>15409000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</row>
    <row r="107" spans="1:10" ht="15">
      <c r="A107" s="53" t="s">
        <v>421</v>
      </c>
      <c r="B107" s="37" t="s">
        <v>565</v>
      </c>
      <c r="C107" s="12">
        <v>0</v>
      </c>
      <c r="D107" s="12">
        <v>0</v>
      </c>
      <c r="E107" s="12">
        <v>4631</v>
      </c>
      <c r="F107" s="12">
        <v>0</v>
      </c>
      <c r="G107" s="12">
        <v>4631</v>
      </c>
      <c r="H107" s="12">
        <v>4631</v>
      </c>
      <c r="I107" s="12">
        <v>0</v>
      </c>
      <c r="J107" s="12">
        <v>0</v>
      </c>
    </row>
    <row r="108" spans="1:10" ht="45">
      <c r="A108" s="53" t="s">
        <v>464</v>
      </c>
      <c r="B108" s="37" t="s">
        <v>566</v>
      </c>
      <c r="C108" s="12">
        <v>0</v>
      </c>
      <c r="D108" s="12">
        <v>0</v>
      </c>
      <c r="E108" s="12">
        <v>4631</v>
      </c>
      <c r="F108" s="12">
        <v>0</v>
      </c>
      <c r="G108" s="12">
        <v>4631</v>
      </c>
      <c r="H108" s="12">
        <v>4631</v>
      </c>
      <c r="I108" s="12">
        <v>0</v>
      </c>
      <c r="J108" s="12">
        <v>0</v>
      </c>
    </row>
    <row r="109" spans="1:10" ht="30">
      <c r="A109" s="53" t="s">
        <v>423</v>
      </c>
      <c r="B109" s="37" t="s">
        <v>567</v>
      </c>
      <c r="C109" s="12">
        <v>0</v>
      </c>
      <c r="D109" s="12">
        <v>0</v>
      </c>
      <c r="E109" s="12">
        <v>4631</v>
      </c>
      <c r="F109" s="12">
        <v>0</v>
      </c>
      <c r="G109" s="12">
        <v>4631</v>
      </c>
      <c r="H109" s="12">
        <v>4631</v>
      </c>
      <c r="I109" s="12">
        <v>0</v>
      </c>
      <c r="J109" s="12">
        <v>0</v>
      </c>
    </row>
    <row r="110" spans="1:10" ht="15">
      <c r="A110" s="53" t="s">
        <v>424</v>
      </c>
      <c r="B110" s="37" t="s">
        <v>568</v>
      </c>
      <c r="C110" s="12">
        <v>80978000</v>
      </c>
      <c r="D110" s="12">
        <v>80978000</v>
      </c>
      <c r="E110" s="12">
        <v>56535964</v>
      </c>
      <c r="F110" s="12">
        <v>0</v>
      </c>
      <c r="G110" s="12">
        <v>56535964</v>
      </c>
      <c r="H110" s="12">
        <v>56535964</v>
      </c>
      <c r="I110" s="12">
        <v>0</v>
      </c>
      <c r="J110" s="12">
        <v>0</v>
      </c>
    </row>
    <row r="111" spans="1:10" ht="30">
      <c r="A111" s="53" t="s">
        <v>465</v>
      </c>
      <c r="B111" s="37" t="s">
        <v>569</v>
      </c>
      <c r="C111" s="12">
        <v>80978000</v>
      </c>
      <c r="D111" s="12">
        <v>80978000</v>
      </c>
      <c r="E111" s="12">
        <v>56535964</v>
      </c>
      <c r="F111" s="12">
        <v>0</v>
      </c>
      <c r="G111" s="12">
        <v>56535964</v>
      </c>
      <c r="H111" s="12">
        <v>56535964</v>
      </c>
      <c r="I111" s="12">
        <v>0</v>
      </c>
      <c r="J111" s="12">
        <v>0</v>
      </c>
    </row>
    <row r="112" spans="1:10" ht="90">
      <c r="A112" s="53" t="s">
        <v>466</v>
      </c>
      <c r="B112" s="37" t="s">
        <v>570</v>
      </c>
      <c r="C112" s="12">
        <v>80978000</v>
      </c>
      <c r="D112" s="12">
        <v>80978000</v>
      </c>
      <c r="E112" s="12">
        <v>56535964</v>
      </c>
      <c r="F112" s="12">
        <v>0</v>
      </c>
      <c r="G112" s="12">
        <v>56535964</v>
      </c>
      <c r="H112" s="12">
        <v>56535964</v>
      </c>
      <c r="I112" s="12">
        <v>0</v>
      </c>
      <c r="J112" s="12">
        <v>0</v>
      </c>
    </row>
    <row r="113" spans="1:10" ht="60">
      <c r="A113" s="53" t="s">
        <v>427</v>
      </c>
      <c r="B113" s="37" t="s">
        <v>571</v>
      </c>
      <c r="C113" s="12">
        <v>77535000</v>
      </c>
      <c r="D113" s="12">
        <v>77535000</v>
      </c>
      <c r="E113" s="12">
        <v>52057027</v>
      </c>
      <c r="F113" s="12">
        <v>0</v>
      </c>
      <c r="G113" s="12">
        <v>52057027</v>
      </c>
      <c r="H113" s="12">
        <v>52057027</v>
      </c>
      <c r="I113" s="12">
        <v>0</v>
      </c>
      <c r="J113" s="12">
        <v>0</v>
      </c>
    </row>
    <row r="114" spans="1:10" ht="60">
      <c r="A114" s="53" t="s">
        <v>431</v>
      </c>
      <c r="B114" s="37" t="s">
        <v>572</v>
      </c>
      <c r="C114" s="12">
        <v>3443000</v>
      </c>
      <c r="D114" s="12">
        <v>3443000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</row>
    <row r="115" spans="1:10" ht="30">
      <c r="A115" s="53" t="s">
        <v>432</v>
      </c>
      <c r="B115" s="37" t="s">
        <v>573</v>
      </c>
      <c r="C115" s="12">
        <v>0</v>
      </c>
      <c r="D115" s="12">
        <v>0</v>
      </c>
      <c r="E115" s="12">
        <v>4478937</v>
      </c>
      <c r="F115" s="12">
        <v>0</v>
      </c>
      <c r="G115" s="12">
        <v>4478937</v>
      </c>
      <c r="H115" s="12">
        <v>4478937</v>
      </c>
      <c r="I115" s="12">
        <v>0</v>
      </c>
      <c r="J115" s="12">
        <v>0</v>
      </c>
    </row>
    <row r="116" spans="1:10" ht="60">
      <c r="A116" s="53" t="s">
        <v>467</v>
      </c>
      <c r="B116" s="37" t="s">
        <v>574</v>
      </c>
      <c r="C116" s="12">
        <v>116005000</v>
      </c>
      <c r="D116" s="12">
        <v>116005000</v>
      </c>
      <c r="E116" s="12">
        <v>84180848</v>
      </c>
      <c r="F116" s="12">
        <v>0</v>
      </c>
      <c r="G116" s="12">
        <v>84180848</v>
      </c>
      <c r="H116" s="12">
        <v>84180848</v>
      </c>
      <c r="I116" s="12">
        <v>0</v>
      </c>
      <c r="J116" s="12">
        <v>0</v>
      </c>
    </row>
    <row r="117" spans="1:10" ht="30">
      <c r="A117" s="53" t="s">
        <v>436</v>
      </c>
      <c r="B117" s="37" t="s">
        <v>575</v>
      </c>
      <c r="C117" s="12">
        <v>116005000</v>
      </c>
      <c r="D117" s="12">
        <v>116005000</v>
      </c>
      <c r="E117" s="12">
        <v>84180848</v>
      </c>
      <c r="F117" s="12">
        <v>0</v>
      </c>
      <c r="G117" s="12">
        <v>84180848</v>
      </c>
      <c r="H117" s="12">
        <v>84180848</v>
      </c>
      <c r="I117" s="12">
        <v>0</v>
      </c>
      <c r="J117" s="12">
        <v>0</v>
      </c>
    </row>
    <row r="118" spans="1:10" ht="30">
      <c r="A118" s="53" t="s">
        <v>440</v>
      </c>
      <c r="B118" s="37" t="s">
        <v>576</v>
      </c>
      <c r="C118" s="12">
        <v>106162000</v>
      </c>
      <c r="D118" s="12">
        <v>106162000</v>
      </c>
      <c r="E118" s="12">
        <v>65399099</v>
      </c>
      <c r="F118" s="12">
        <v>0</v>
      </c>
      <c r="G118" s="12">
        <v>65399099</v>
      </c>
      <c r="H118" s="12">
        <v>65399099</v>
      </c>
      <c r="I118" s="12">
        <v>0</v>
      </c>
      <c r="J118" s="12">
        <v>0</v>
      </c>
    </row>
    <row r="119" spans="1:10" ht="30">
      <c r="A119" s="53" t="s">
        <v>441</v>
      </c>
      <c r="B119" s="37" t="s">
        <v>577</v>
      </c>
      <c r="C119" s="12">
        <v>0</v>
      </c>
      <c r="D119" s="12">
        <v>0</v>
      </c>
      <c r="E119" s="12">
        <v>14557418</v>
      </c>
      <c r="F119" s="12">
        <v>0</v>
      </c>
      <c r="G119" s="12">
        <v>14557418</v>
      </c>
      <c r="H119" s="12">
        <v>14557418</v>
      </c>
      <c r="I119" s="12">
        <v>0</v>
      </c>
      <c r="J119" s="12">
        <v>0</v>
      </c>
    </row>
    <row r="120" spans="1:10" ht="15">
      <c r="A120" s="53" t="s">
        <v>439</v>
      </c>
      <c r="B120" s="37" t="s">
        <v>578</v>
      </c>
      <c r="C120" s="12">
        <v>9843000</v>
      </c>
      <c r="D120" s="12">
        <v>9843000</v>
      </c>
      <c r="E120" s="12">
        <v>4224331</v>
      </c>
      <c r="F120" s="12">
        <v>0</v>
      </c>
      <c r="G120" s="12">
        <v>4224331</v>
      </c>
      <c r="H120" s="12">
        <v>4224331</v>
      </c>
      <c r="I120" s="12">
        <v>0</v>
      </c>
      <c r="J120" s="12">
        <v>0</v>
      </c>
    </row>
  </sheetData>
  <sheetProtection/>
  <mergeCells count="10">
    <mergeCell ref="A3:J3"/>
    <mergeCell ref="A4:J4"/>
    <mergeCell ref="A7:A8"/>
    <mergeCell ref="B7:B8"/>
    <mergeCell ref="C7:C8"/>
    <mergeCell ref="D7:D8"/>
    <mergeCell ref="E7:G7"/>
    <mergeCell ref="H7:H8"/>
    <mergeCell ref="I7:I8"/>
    <mergeCell ref="J7:J8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85" r:id="rId1"/>
  <headerFooter>
    <oddHeader>&amp;R&amp;"Trebuchet MS,Obișnuit"Anexa nr.9 la HCJ nr.______/2014</oddHeader>
    <oddFooter>&amp;R&amp;"Trebuchet MS,Obișnuit"&amp;P/&amp;N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6.57421875" style="14" customWidth="1"/>
    <col min="2" max="2" width="11.7109375" style="4" customWidth="1"/>
    <col min="3" max="3" width="10.7109375" style="4" customWidth="1"/>
    <col min="4" max="4" width="11.421875" style="4" bestFit="1" customWidth="1"/>
    <col min="5" max="5" width="11.8515625" style="4" customWidth="1"/>
    <col min="6" max="6" width="12.7109375" style="4" customWidth="1"/>
    <col min="7" max="7" width="13.140625" style="4" customWidth="1"/>
    <col min="8" max="8" width="13.28125" style="4" bestFit="1" customWidth="1"/>
    <col min="9" max="9" width="12.28125" style="4" customWidth="1"/>
    <col min="10" max="10" width="11.7109375" style="4" customWidth="1"/>
    <col min="11" max="16384" width="9.140625" style="4" customWidth="1"/>
  </cols>
  <sheetData>
    <row r="1" spans="1:10" ht="15">
      <c r="A1" s="45"/>
      <c r="B1" s="46"/>
      <c r="C1" s="46"/>
      <c r="J1" s="47"/>
    </row>
    <row r="2" spans="1:3" ht="15">
      <c r="A2" s="48"/>
      <c r="B2" s="46"/>
      <c r="C2" s="46"/>
    </row>
    <row r="3" spans="1:10" ht="15">
      <c r="A3" s="102" t="s">
        <v>581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">
      <c r="A4" s="102" t="s">
        <v>295</v>
      </c>
      <c r="B4" s="102"/>
      <c r="C4" s="102"/>
      <c r="D4" s="102"/>
      <c r="E4" s="102"/>
      <c r="F4" s="102"/>
      <c r="G4" s="102"/>
      <c r="H4" s="102"/>
      <c r="I4" s="102"/>
      <c r="J4" s="102"/>
    </row>
    <row r="6" spans="1:10" ht="15">
      <c r="A6" s="50" t="s">
        <v>582</v>
      </c>
      <c r="B6" s="46"/>
      <c r="C6" s="46"/>
      <c r="J6" s="47" t="s">
        <v>190</v>
      </c>
    </row>
    <row r="7" spans="1:10" s="32" customFormat="1" ht="15">
      <c r="A7" s="106" t="s">
        <v>371</v>
      </c>
      <c r="B7" s="106" t="s">
        <v>372</v>
      </c>
      <c r="C7" s="109" t="s">
        <v>583</v>
      </c>
      <c r="D7" s="108" t="s">
        <v>584</v>
      </c>
      <c r="E7" s="108"/>
      <c r="F7" s="108" t="s">
        <v>585</v>
      </c>
      <c r="G7" s="108" t="s">
        <v>586</v>
      </c>
      <c r="H7" s="108" t="s">
        <v>587</v>
      </c>
      <c r="I7" s="108" t="s">
        <v>588</v>
      </c>
      <c r="J7" s="108" t="s">
        <v>589</v>
      </c>
    </row>
    <row r="8" spans="1:10" s="32" customFormat="1" ht="30">
      <c r="A8" s="106"/>
      <c r="B8" s="106"/>
      <c r="C8" s="110"/>
      <c r="D8" s="31" t="s">
        <v>590</v>
      </c>
      <c r="E8" s="31" t="s">
        <v>591</v>
      </c>
      <c r="F8" s="108"/>
      <c r="G8" s="108"/>
      <c r="H8" s="108"/>
      <c r="I8" s="108"/>
      <c r="J8" s="108"/>
    </row>
    <row r="9" spans="1:10" ht="15">
      <c r="A9" s="54" t="s">
        <v>95</v>
      </c>
      <c r="B9" s="54" t="s">
        <v>96</v>
      </c>
      <c r="C9" s="54" t="s">
        <v>380</v>
      </c>
      <c r="D9" s="54" t="s">
        <v>381</v>
      </c>
      <c r="E9" s="54" t="s">
        <v>592</v>
      </c>
      <c r="F9" s="54" t="s">
        <v>382</v>
      </c>
      <c r="G9" s="54" t="s">
        <v>383</v>
      </c>
      <c r="H9" s="54" t="s">
        <v>384</v>
      </c>
      <c r="I9" s="54" t="s">
        <v>593</v>
      </c>
      <c r="J9" s="54" t="s">
        <v>594</v>
      </c>
    </row>
    <row r="10" spans="1:10" ht="30">
      <c r="A10" s="53" t="s">
        <v>595</v>
      </c>
      <c r="B10" s="37" t="s">
        <v>669</v>
      </c>
      <c r="C10" s="37">
        <v>0</v>
      </c>
      <c r="D10" s="12">
        <v>469826000</v>
      </c>
      <c r="E10" s="12">
        <v>469899000</v>
      </c>
      <c r="F10" s="12">
        <v>364791356</v>
      </c>
      <c r="G10" s="12">
        <v>364791356</v>
      </c>
      <c r="H10" s="12">
        <v>364791356</v>
      </c>
      <c r="I10" s="12">
        <v>0</v>
      </c>
      <c r="J10" s="12">
        <v>343733174</v>
      </c>
    </row>
    <row r="11" spans="1:10" ht="30">
      <c r="A11" s="53" t="s">
        <v>596</v>
      </c>
      <c r="B11" s="37" t="s">
        <v>670</v>
      </c>
      <c r="C11" s="37">
        <v>0</v>
      </c>
      <c r="D11" s="12">
        <v>26165000</v>
      </c>
      <c r="E11" s="12">
        <v>26323000</v>
      </c>
      <c r="F11" s="12">
        <v>19348863</v>
      </c>
      <c r="G11" s="12">
        <v>19348863</v>
      </c>
      <c r="H11" s="12">
        <v>19348863</v>
      </c>
      <c r="I11" s="12">
        <v>0</v>
      </c>
      <c r="J11" s="12">
        <v>21241978</v>
      </c>
    </row>
    <row r="12" spans="1:10" ht="15">
      <c r="A12" s="53" t="s">
        <v>597</v>
      </c>
      <c r="B12" s="37" t="s">
        <v>671</v>
      </c>
      <c r="C12" s="37">
        <v>0</v>
      </c>
      <c r="D12" s="12">
        <v>18772000</v>
      </c>
      <c r="E12" s="12">
        <v>18172000</v>
      </c>
      <c r="F12" s="12">
        <v>14962946</v>
      </c>
      <c r="G12" s="12">
        <v>14962946</v>
      </c>
      <c r="H12" s="12">
        <v>14962946</v>
      </c>
      <c r="I12" s="12">
        <v>0</v>
      </c>
      <c r="J12" s="12">
        <v>16915186</v>
      </c>
    </row>
    <row r="13" spans="1:10" ht="15">
      <c r="A13" s="53" t="s">
        <v>598</v>
      </c>
      <c r="B13" s="37" t="s">
        <v>672</v>
      </c>
      <c r="C13" s="37">
        <v>0</v>
      </c>
      <c r="D13" s="12">
        <v>18772000</v>
      </c>
      <c r="E13" s="12">
        <v>18172000</v>
      </c>
      <c r="F13" s="12">
        <v>14962946</v>
      </c>
      <c r="G13" s="12">
        <v>14962946</v>
      </c>
      <c r="H13" s="12">
        <v>14962946</v>
      </c>
      <c r="I13" s="12">
        <v>0</v>
      </c>
      <c r="J13" s="12">
        <v>16915186</v>
      </c>
    </row>
    <row r="14" spans="1:10" ht="15">
      <c r="A14" s="53" t="s">
        <v>599</v>
      </c>
      <c r="B14" s="37" t="s">
        <v>673</v>
      </c>
      <c r="C14" s="37">
        <v>0</v>
      </c>
      <c r="D14" s="12">
        <v>18772000</v>
      </c>
      <c r="E14" s="12">
        <v>18172000</v>
      </c>
      <c r="F14" s="12">
        <v>14962946</v>
      </c>
      <c r="G14" s="12">
        <v>14962946</v>
      </c>
      <c r="H14" s="12">
        <v>14962946</v>
      </c>
      <c r="I14" s="12">
        <v>0</v>
      </c>
      <c r="J14" s="12">
        <v>16915186</v>
      </c>
    </row>
    <row r="15" spans="1:10" ht="30">
      <c r="A15" s="53" t="s">
        <v>600</v>
      </c>
      <c r="B15" s="37" t="s">
        <v>674</v>
      </c>
      <c r="C15" s="37">
        <v>0</v>
      </c>
      <c r="D15" s="12">
        <v>6743000</v>
      </c>
      <c r="E15" s="12">
        <v>7501000</v>
      </c>
      <c r="F15" s="12">
        <v>3993175</v>
      </c>
      <c r="G15" s="12">
        <v>3993175</v>
      </c>
      <c r="H15" s="12">
        <v>3993175</v>
      </c>
      <c r="I15" s="12">
        <v>0</v>
      </c>
      <c r="J15" s="12">
        <v>3934050</v>
      </c>
    </row>
    <row r="16" spans="1:10" ht="30">
      <c r="A16" s="53" t="s">
        <v>601</v>
      </c>
      <c r="B16" s="37" t="s">
        <v>675</v>
      </c>
      <c r="C16" s="37">
        <v>0</v>
      </c>
      <c r="D16" s="12">
        <v>263000</v>
      </c>
      <c r="E16" s="12">
        <v>863000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1:10" ht="30">
      <c r="A17" s="53" t="s">
        <v>602</v>
      </c>
      <c r="B17" s="37" t="s">
        <v>676</v>
      </c>
      <c r="C17" s="37">
        <v>0</v>
      </c>
      <c r="D17" s="12">
        <v>1004000</v>
      </c>
      <c r="E17" s="12">
        <v>1095000</v>
      </c>
      <c r="F17" s="12">
        <v>1093462</v>
      </c>
      <c r="G17" s="12">
        <v>1093462</v>
      </c>
      <c r="H17" s="12">
        <v>1093462</v>
      </c>
      <c r="I17" s="12">
        <v>0</v>
      </c>
      <c r="J17" s="12">
        <v>1096887</v>
      </c>
    </row>
    <row r="18" spans="1:10" ht="15">
      <c r="A18" s="53" t="s">
        <v>603</v>
      </c>
      <c r="B18" s="37" t="s">
        <v>677</v>
      </c>
      <c r="C18" s="37">
        <v>0</v>
      </c>
      <c r="D18" s="12">
        <v>5476000</v>
      </c>
      <c r="E18" s="12">
        <v>5543000</v>
      </c>
      <c r="F18" s="12">
        <v>2899713</v>
      </c>
      <c r="G18" s="12">
        <v>2899713</v>
      </c>
      <c r="H18" s="12">
        <v>2899713</v>
      </c>
      <c r="I18" s="12">
        <v>0</v>
      </c>
      <c r="J18" s="12">
        <v>2837163</v>
      </c>
    </row>
    <row r="19" spans="1:10" ht="15">
      <c r="A19" s="53" t="s">
        <v>604</v>
      </c>
      <c r="B19" s="37" t="s">
        <v>678</v>
      </c>
      <c r="C19" s="37">
        <v>0</v>
      </c>
      <c r="D19" s="12">
        <v>650000</v>
      </c>
      <c r="E19" s="12">
        <v>650000</v>
      </c>
      <c r="F19" s="12">
        <v>392742</v>
      </c>
      <c r="G19" s="12">
        <v>392742</v>
      </c>
      <c r="H19" s="12">
        <v>392742</v>
      </c>
      <c r="I19" s="12">
        <v>0</v>
      </c>
      <c r="J19" s="12">
        <v>392742</v>
      </c>
    </row>
    <row r="20" spans="1:10" ht="30">
      <c r="A20" s="53" t="s">
        <v>605</v>
      </c>
      <c r="B20" s="37" t="s">
        <v>679</v>
      </c>
      <c r="C20" s="37">
        <v>0</v>
      </c>
      <c r="D20" s="12">
        <v>237000</v>
      </c>
      <c r="E20" s="12">
        <v>237000</v>
      </c>
      <c r="F20" s="12">
        <v>229025</v>
      </c>
      <c r="G20" s="12">
        <v>229025</v>
      </c>
      <c r="H20" s="12">
        <v>229025</v>
      </c>
      <c r="I20" s="12">
        <v>0</v>
      </c>
      <c r="J20" s="12">
        <v>223636</v>
      </c>
    </row>
    <row r="21" spans="1:10" ht="15">
      <c r="A21" s="53" t="s">
        <v>606</v>
      </c>
      <c r="B21" s="37" t="s">
        <v>680</v>
      </c>
      <c r="C21" s="37">
        <v>0</v>
      </c>
      <c r="D21" s="12">
        <v>237000</v>
      </c>
      <c r="E21" s="12">
        <v>237000</v>
      </c>
      <c r="F21" s="12">
        <v>229025</v>
      </c>
      <c r="G21" s="12">
        <v>229025</v>
      </c>
      <c r="H21" s="12">
        <v>229025</v>
      </c>
      <c r="I21" s="12">
        <v>0</v>
      </c>
      <c r="J21" s="12">
        <v>223636</v>
      </c>
    </row>
    <row r="22" spans="1:10" ht="15">
      <c r="A22" s="53" t="s">
        <v>607</v>
      </c>
      <c r="B22" s="37" t="s">
        <v>681</v>
      </c>
      <c r="C22" s="37">
        <v>0</v>
      </c>
      <c r="D22" s="12">
        <v>237000</v>
      </c>
      <c r="E22" s="12">
        <v>237000</v>
      </c>
      <c r="F22" s="12">
        <v>229025</v>
      </c>
      <c r="G22" s="12">
        <v>229025</v>
      </c>
      <c r="H22" s="12">
        <v>229025</v>
      </c>
      <c r="I22" s="12">
        <v>0</v>
      </c>
      <c r="J22" s="12">
        <v>223636</v>
      </c>
    </row>
    <row r="23" spans="1:10" ht="30">
      <c r="A23" s="53" t="s">
        <v>608</v>
      </c>
      <c r="B23" s="37" t="s">
        <v>682</v>
      </c>
      <c r="C23" s="37">
        <v>0</v>
      </c>
      <c r="D23" s="12">
        <v>220018000</v>
      </c>
      <c r="E23" s="12">
        <v>218886000</v>
      </c>
      <c r="F23" s="12">
        <v>182469631</v>
      </c>
      <c r="G23" s="12">
        <v>182469631</v>
      </c>
      <c r="H23" s="12">
        <v>182469631</v>
      </c>
      <c r="I23" s="12">
        <v>0</v>
      </c>
      <c r="J23" s="12">
        <v>159187726</v>
      </c>
    </row>
    <row r="24" spans="1:10" ht="30">
      <c r="A24" s="53" t="s">
        <v>609</v>
      </c>
      <c r="B24" s="37" t="s">
        <v>683</v>
      </c>
      <c r="C24" s="37">
        <v>0</v>
      </c>
      <c r="D24" s="12">
        <v>22940000</v>
      </c>
      <c r="E24" s="12">
        <v>23005000</v>
      </c>
      <c r="F24" s="12">
        <v>22714444</v>
      </c>
      <c r="G24" s="12">
        <v>22714444</v>
      </c>
      <c r="H24" s="12">
        <v>22714444</v>
      </c>
      <c r="I24" s="12">
        <v>0</v>
      </c>
      <c r="J24" s="12">
        <v>22787472</v>
      </c>
    </row>
    <row r="25" spans="1:10" ht="30">
      <c r="A25" s="53" t="s">
        <v>610</v>
      </c>
      <c r="B25" s="37" t="s">
        <v>684</v>
      </c>
      <c r="C25" s="37">
        <v>0</v>
      </c>
      <c r="D25" s="12">
        <v>13167000</v>
      </c>
      <c r="E25" s="12">
        <v>12562000</v>
      </c>
      <c r="F25" s="12">
        <v>12382954</v>
      </c>
      <c r="G25" s="12">
        <v>12382954</v>
      </c>
      <c r="H25" s="12">
        <v>12382954</v>
      </c>
      <c r="I25" s="12">
        <v>0</v>
      </c>
      <c r="J25" s="12">
        <v>12382954</v>
      </c>
    </row>
    <row r="26" spans="1:10" ht="15">
      <c r="A26" s="53" t="s">
        <v>611</v>
      </c>
      <c r="B26" s="37" t="s">
        <v>685</v>
      </c>
      <c r="C26" s="37">
        <v>0</v>
      </c>
      <c r="D26" s="12">
        <v>13167000</v>
      </c>
      <c r="E26" s="12">
        <v>12562000</v>
      </c>
      <c r="F26" s="12">
        <v>12382954</v>
      </c>
      <c r="G26" s="12">
        <v>12382954</v>
      </c>
      <c r="H26" s="12">
        <v>12382954</v>
      </c>
      <c r="I26" s="12">
        <v>0</v>
      </c>
      <c r="J26" s="12">
        <v>12382954</v>
      </c>
    </row>
    <row r="27" spans="1:10" ht="15">
      <c r="A27" s="53" t="s">
        <v>612</v>
      </c>
      <c r="B27" s="37" t="s">
        <v>686</v>
      </c>
      <c r="C27" s="37">
        <v>0</v>
      </c>
      <c r="D27" s="12">
        <v>9773000</v>
      </c>
      <c r="E27" s="12">
        <v>10443000</v>
      </c>
      <c r="F27" s="12">
        <v>10331490</v>
      </c>
      <c r="G27" s="12">
        <v>10331490</v>
      </c>
      <c r="H27" s="12">
        <v>10331490</v>
      </c>
      <c r="I27" s="12">
        <v>0</v>
      </c>
      <c r="J27" s="12">
        <v>10404518</v>
      </c>
    </row>
    <row r="28" spans="1:10" ht="15">
      <c r="A28" s="53" t="s">
        <v>613</v>
      </c>
      <c r="B28" s="37" t="s">
        <v>687</v>
      </c>
      <c r="C28" s="37">
        <v>0</v>
      </c>
      <c r="D28" s="12">
        <v>9773000</v>
      </c>
      <c r="E28" s="12">
        <v>10443000</v>
      </c>
      <c r="F28" s="12">
        <v>10331490</v>
      </c>
      <c r="G28" s="12">
        <v>10331490</v>
      </c>
      <c r="H28" s="12">
        <v>10331490</v>
      </c>
      <c r="I28" s="12">
        <v>0</v>
      </c>
      <c r="J28" s="12">
        <v>10404518</v>
      </c>
    </row>
    <row r="29" spans="1:10" ht="15">
      <c r="A29" s="53" t="s">
        <v>614</v>
      </c>
      <c r="B29" s="37" t="s">
        <v>688</v>
      </c>
      <c r="C29" s="37">
        <v>0</v>
      </c>
      <c r="D29" s="12">
        <v>16329000</v>
      </c>
      <c r="E29" s="12">
        <v>16916000</v>
      </c>
      <c r="F29" s="12">
        <v>13082130</v>
      </c>
      <c r="G29" s="12">
        <v>13082130</v>
      </c>
      <c r="H29" s="12">
        <v>13082130</v>
      </c>
      <c r="I29" s="12">
        <v>0</v>
      </c>
      <c r="J29" s="12">
        <v>13082130</v>
      </c>
    </row>
    <row r="30" spans="1:10" ht="30">
      <c r="A30" s="53" t="s">
        <v>615</v>
      </c>
      <c r="B30" s="37" t="s">
        <v>689</v>
      </c>
      <c r="C30" s="37">
        <v>0</v>
      </c>
      <c r="D30" s="12">
        <v>3098000</v>
      </c>
      <c r="E30" s="12">
        <v>3198000</v>
      </c>
      <c r="F30" s="12">
        <v>2859939</v>
      </c>
      <c r="G30" s="12">
        <v>2859939</v>
      </c>
      <c r="H30" s="12">
        <v>2859939</v>
      </c>
      <c r="I30" s="12">
        <v>0</v>
      </c>
      <c r="J30" s="12">
        <v>2859939</v>
      </c>
    </row>
    <row r="31" spans="1:10" ht="15">
      <c r="A31" s="53" t="s">
        <v>616</v>
      </c>
      <c r="B31" s="37" t="s">
        <v>690</v>
      </c>
      <c r="C31" s="37">
        <v>0</v>
      </c>
      <c r="D31" s="12">
        <v>3098000</v>
      </c>
      <c r="E31" s="12">
        <v>3198000</v>
      </c>
      <c r="F31" s="12">
        <v>2859939</v>
      </c>
      <c r="G31" s="12">
        <v>2859939</v>
      </c>
      <c r="H31" s="12">
        <v>2859939</v>
      </c>
      <c r="I31" s="12">
        <v>0</v>
      </c>
      <c r="J31" s="12">
        <v>2859939</v>
      </c>
    </row>
    <row r="32" spans="1:10" ht="30">
      <c r="A32" s="53" t="s">
        <v>617</v>
      </c>
      <c r="B32" s="37" t="s">
        <v>691</v>
      </c>
      <c r="C32" s="37">
        <v>0</v>
      </c>
      <c r="D32" s="12">
        <v>13231000</v>
      </c>
      <c r="E32" s="12">
        <v>13718000</v>
      </c>
      <c r="F32" s="12">
        <v>10222191</v>
      </c>
      <c r="G32" s="12">
        <v>10222191</v>
      </c>
      <c r="H32" s="12">
        <v>10222191</v>
      </c>
      <c r="I32" s="12">
        <v>0</v>
      </c>
      <c r="J32" s="12">
        <v>10222191</v>
      </c>
    </row>
    <row r="33" spans="1:10" ht="15">
      <c r="A33" s="53" t="s">
        <v>618</v>
      </c>
      <c r="B33" s="37" t="s">
        <v>692</v>
      </c>
      <c r="C33" s="37">
        <v>0</v>
      </c>
      <c r="D33" s="12">
        <v>13231000</v>
      </c>
      <c r="E33" s="12">
        <v>13718000</v>
      </c>
      <c r="F33" s="12">
        <v>10222191</v>
      </c>
      <c r="G33" s="12">
        <v>10222191</v>
      </c>
      <c r="H33" s="12">
        <v>10222191</v>
      </c>
      <c r="I33" s="12">
        <v>0</v>
      </c>
      <c r="J33" s="12">
        <v>10222191</v>
      </c>
    </row>
    <row r="34" spans="1:10" ht="30">
      <c r="A34" s="53" t="s">
        <v>619</v>
      </c>
      <c r="B34" s="37" t="s">
        <v>273</v>
      </c>
      <c r="C34" s="37">
        <v>0</v>
      </c>
      <c r="D34" s="12">
        <v>63398000</v>
      </c>
      <c r="E34" s="12">
        <v>63490000</v>
      </c>
      <c r="F34" s="12">
        <v>35261896</v>
      </c>
      <c r="G34" s="12">
        <v>35261896</v>
      </c>
      <c r="H34" s="12">
        <v>35261896</v>
      </c>
      <c r="I34" s="12">
        <v>0</v>
      </c>
      <c r="J34" s="12">
        <v>35124858</v>
      </c>
    </row>
    <row r="35" spans="1:10" ht="30">
      <c r="A35" s="53" t="s">
        <v>620</v>
      </c>
      <c r="B35" s="37" t="s">
        <v>693</v>
      </c>
      <c r="C35" s="37">
        <v>0</v>
      </c>
      <c r="D35" s="12">
        <v>17505000</v>
      </c>
      <c r="E35" s="12">
        <v>17773000</v>
      </c>
      <c r="F35" s="12">
        <v>17652056</v>
      </c>
      <c r="G35" s="12">
        <v>17652056</v>
      </c>
      <c r="H35" s="12">
        <v>17652056</v>
      </c>
      <c r="I35" s="12">
        <v>0</v>
      </c>
      <c r="J35" s="12">
        <v>17515018</v>
      </c>
    </row>
    <row r="36" spans="1:10" ht="15">
      <c r="A36" s="53" t="s">
        <v>621</v>
      </c>
      <c r="B36" s="37" t="s">
        <v>694</v>
      </c>
      <c r="C36" s="37">
        <v>0</v>
      </c>
      <c r="D36" s="12">
        <v>2106000</v>
      </c>
      <c r="E36" s="12">
        <v>2106000</v>
      </c>
      <c r="F36" s="12">
        <v>2018800</v>
      </c>
      <c r="G36" s="12">
        <v>2018800</v>
      </c>
      <c r="H36" s="12">
        <v>2018800</v>
      </c>
      <c r="I36" s="12">
        <v>0</v>
      </c>
      <c r="J36" s="12">
        <v>1879385</v>
      </c>
    </row>
    <row r="37" spans="1:10" ht="15">
      <c r="A37" s="53" t="s">
        <v>622</v>
      </c>
      <c r="B37" s="37" t="s">
        <v>695</v>
      </c>
      <c r="C37" s="37">
        <v>0</v>
      </c>
      <c r="D37" s="12">
        <v>4419000</v>
      </c>
      <c r="E37" s="12">
        <v>4581000</v>
      </c>
      <c r="F37" s="12">
        <v>4574693</v>
      </c>
      <c r="G37" s="12">
        <v>4574693</v>
      </c>
      <c r="H37" s="12">
        <v>4574693</v>
      </c>
      <c r="I37" s="12">
        <v>0</v>
      </c>
      <c r="J37" s="12">
        <v>4574693</v>
      </c>
    </row>
    <row r="38" spans="1:10" ht="15">
      <c r="A38" s="53" t="s">
        <v>623</v>
      </c>
      <c r="B38" s="37" t="s">
        <v>696</v>
      </c>
      <c r="C38" s="37">
        <v>0</v>
      </c>
      <c r="D38" s="12">
        <v>10328000</v>
      </c>
      <c r="E38" s="12">
        <v>10408000</v>
      </c>
      <c r="F38" s="12">
        <v>10388936</v>
      </c>
      <c r="G38" s="12">
        <v>10388936</v>
      </c>
      <c r="H38" s="12">
        <v>10388936</v>
      </c>
      <c r="I38" s="12">
        <v>0</v>
      </c>
      <c r="J38" s="12">
        <v>10388936</v>
      </c>
    </row>
    <row r="39" spans="1:10" ht="30">
      <c r="A39" s="53" t="s">
        <v>624</v>
      </c>
      <c r="B39" s="37" t="s">
        <v>697</v>
      </c>
      <c r="C39" s="37">
        <v>0</v>
      </c>
      <c r="D39" s="12">
        <v>652000</v>
      </c>
      <c r="E39" s="12">
        <v>678000</v>
      </c>
      <c r="F39" s="12">
        <v>669627</v>
      </c>
      <c r="G39" s="12">
        <v>669627</v>
      </c>
      <c r="H39" s="12">
        <v>669627</v>
      </c>
      <c r="I39" s="12">
        <v>0</v>
      </c>
      <c r="J39" s="12">
        <v>672004</v>
      </c>
    </row>
    <row r="40" spans="1:10" ht="30">
      <c r="A40" s="53" t="s">
        <v>625</v>
      </c>
      <c r="B40" s="37" t="s">
        <v>698</v>
      </c>
      <c r="C40" s="37">
        <v>0</v>
      </c>
      <c r="D40" s="12">
        <v>400000</v>
      </c>
      <c r="E40" s="12">
        <v>400000</v>
      </c>
      <c r="F40" s="12">
        <v>395845</v>
      </c>
      <c r="G40" s="12">
        <v>395845</v>
      </c>
      <c r="H40" s="12">
        <v>395845</v>
      </c>
      <c r="I40" s="12">
        <v>0</v>
      </c>
      <c r="J40" s="12">
        <v>395845</v>
      </c>
    </row>
    <row r="41" spans="1:10" ht="15">
      <c r="A41" s="53" t="s">
        <v>626</v>
      </c>
      <c r="B41" s="37" t="s">
        <v>699</v>
      </c>
      <c r="C41" s="37">
        <v>0</v>
      </c>
      <c r="D41" s="12">
        <v>400000</v>
      </c>
      <c r="E41" s="12">
        <v>400000</v>
      </c>
      <c r="F41" s="12">
        <v>395845</v>
      </c>
      <c r="G41" s="12">
        <v>395845</v>
      </c>
      <c r="H41" s="12">
        <v>395845</v>
      </c>
      <c r="I41" s="12">
        <v>0</v>
      </c>
      <c r="J41" s="12">
        <v>395845</v>
      </c>
    </row>
    <row r="42" spans="1:10" ht="15">
      <c r="A42" s="53" t="s">
        <v>627</v>
      </c>
      <c r="B42" s="37" t="s">
        <v>700</v>
      </c>
      <c r="C42" s="37">
        <v>0</v>
      </c>
      <c r="D42" s="12">
        <v>7160000</v>
      </c>
      <c r="E42" s="12">
        <v>7160000</v>
      </c>
      <c r="F42" s="12">
        <v>7151015</v>
      </c>
      <c r="G42" s="12">
        <v>7151015</v>
      </c>
      <c r="H42" s="12">
        <v>7151015</v>
      </c>
      <c r="I42" s="12">
        <v>0</v>
      </c>
      <c r="J42" s="12">
        <v>7151015</v>
      </c>
    </row>
    <row r="43" spans="1:10" ht="15">
      <c r="A43" s="53" t="s">
        <v>628</v>
      </c>
      <c r="B43" s="37" t="s">
        <v>701</v>
      </c>
      <c r="C43" s="37">
        <v>0</v>
      </c>
      <c r="D43" s="12">
        <v>38333000</v>
      </c>
      <c r="E43" s="12">
        <v>38157000</v>
      </c>
      <c r="F43" s="12">
        <v>10062980</v>
      </c>
      <c r="G43" s="12">
        <v>10062980</v>
      </c>
      <c r="H43" s="12">
        <v>10062980</v>
      </c>
      <c r="I43" s="12">
        <v>0</v>
      </c>
      <c r="J43" s="12">
        <v>10062980</v>
      </c>
    </row>
    <row r="44" spans="1:10" ht="45">
      <c r="A44" s="53" t="s">
        <v>629</v>
      </c>
      <c r="B44" s="37" t="s">
        <v>274</v>
      </c>
      <c r="C44" s="37">
        <v>0</v>
      </c>
      <c r="D44" s="12">
        <v>117351000</v>
      </c>
      <c r="E44" s="12">
        <v>115475000</v>
      </c>
      <c r="F44" s="12">
        <v>111411161</v>
      </c>
      <c r="G44" s="12">
        <v>111411161</v>
      </c>
      <c r="H44" s="12">
        <v>111411161</v>
      </c>
      <c r="I44" s="12">
        <v>0</v>
      </c>
      <c r="J44" s="12">
        <v>88193266</v>
      </c>
    </row>
    <row r="45" spans="1:10" ht="15">
      <c r="A45" s="53" t="s">
        <v>630</v>
      </c>
      <c r="B45" s="37" t="s">
        <v>702</v>
      </c>
      <c r="C45" s="37">
        <v>0</v>
      </c>
      <c r="D45" s="12">
        <v>645000</v>
      </c>
      <c r="E45" s="12">
        <v>658000</v>
      </c>
      <c r="F45" s="12">
        <v>658000</v>
      </c>
      <c r="G45" s="12">
        <v>658000</v>
      </c>
      <c r="H45" s="12">
        <v>658000</v>
      </c>
      <c r="I45" s="12">
        <v>0</v>
      </c>
      <c r="J45" s="12">
        <v>658000</v>
      </c>
    </row>
    <row r="46" spans="1:10" ht="30">
      <c r="A46" s="53" t="s">
        <v>631</v>
      </c>
      <c r="B46" s="37" t="s">
        <v>703</v>
      </c>
      <c r="C46" s="37">
        <v>0</v>
      </c>
      <c r="D46" s="12">
        <v>83408200</v>
      </c>
      <c r="E46" s="12">
        <v>80220200</v>
      </c>
      <c r="F46" s="12">
        <v>80001715</v>
      </c>
      <c r="G46" s="12">
        <v>80001715</v>
      </c>
      <c r="H46" s="12">
        <v>80001715</v>
      </c>
      <c r="I46" s="12">
        <v>0</v>
      </c>
      <c r="J46" s="12">
        <v>79587023</v>
      </c>
    </row>
    <row r="47" spans="1:10" ht="15">
      <c r="A47" s="53" t="s">
        <v>632</v>
      </c>
      <c r="B47" s="37" t="s">
        <v>704</v>
      </c>
      <c r="C47" s="37">
        <v>0</v>
      </c>
      <c r="D47" s="12">
        <v>83408200</v>
      </c>
      <c r="E47" s="12">
        <v>80220200</v>
      </c>
      <c r="F47" s="12">
        <v>80001715</v>
      </c>
      <c r="G47" s="12">
        <v>80001715</v>
      </c>
      <c r="H47" s="12">
        <v>80001715</v>
      </c>
      <c r="I47" s="12">
        <v>0</v>
      </c>
      <c r="J47" s="12">
        <v>79587023</v>
      </c>
    </row>
    <row r="48" spans="1:10" ht="15">
      <c r="A48" s="53" t="s">
        <v>633</v>
      </c>
      <c r="B48" s="37" t="s">
        <v>705</v>
      </c>
      <c r="C48" s="37">
        <v>0</v>
      </c>
      <c r="D48" s="12">
        <v>25431800</v>
      </c>
      <c r="E48" s="12">
        <v>26730800</v>
      </c>
      <c r="F48" s="12">
        <v>25466211</v>
      </c>
      <c r="G48" s="12">
        <v>25466211</v>
      </c>
      <c r="H48" s="12">
        <v>25466211</v>
      </c>
      <c r="I48" s="12">
        <v>0</v>
      </c>
      <c r="J48" s="12">
        <v>4663008</v>
      </c>
    </row>
    <row r="49" spans="1:10" ht="30">
      <c r="A49" s="53" t="s">
        <v>634</v>
      </c>
      <c r="B49" s="37" t="s">
        <v>706</v>
      </c>
      <c r="C49" s="37">
        <v>0</v>
      </c>
      <c r="D49" s="12">
        <v>7866000</v>
      </c>
      <c r="E49" s="12">
        <v>7866000</v>
      </c>
      <c r="F49" s="12">
        <v>5285235</v>
      </c>
      <c r="G49" s="12">
        <v>5285235</v>
      </c>
      <c r="H49" s="12">
        <v>5285235</v>
      </c>
      <c r="I49" s="12">
        <v>0</v>
      </c>
      <c r="J49" s="12">
        <v>3285235</v>
      </c>
    </row>
    <row r="50" spans="1:10" ht="30">
      <c r="A50" s="53" t="s">
        <v>635</v>
      </c>
      <c r="B50" s="37" t="s">
        <v>707</v>
      </c>
      <c r="C50" s="37">
        <v>0</v>
      </c>
      <c r="D50" s="12">
        <v>146430000</v>
      </c>
      <c r="E50" s="12">
        <v>145236000</v>
      </c>
      <c r="F50" s="12">
        <v>124647380</v>
      </c>
      <c r="G50" s="12">
        <v>124647380</v>
      </c>
      <c r="H50" s="12">
        <v>124647380</v>
      </c>
      <c r="I50" s="12">
        <v>0</v>
      </c>
      <c r="J50" s="12">
        <v>124775077</v>
      </c>
    </row>
    <row r="51" spans="1:10" ht="30">
      <c r="A51" s="53" t="s">
        <v>636</v>
      </c>
      <c r="B51" s="37" t="s">
        <v>708</v>
      </c>
      <c r="C51" s="37">
        <v>0</v>
      </c>
      <c r="D51" s="12">
        <v>604000</v>
      </c>
      <c r="E51" s="12">
        <v>604000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</row>
    <row r="52" spans="1:10" ht="30">
      <c r="A52" s="53" t="s">
        <v>637</v>
      </c>
      <c r="B52" s="37" t="s">
        <v>709</v>
      </c>
      <c r="C52" s="37">
        <v>0</v>
      </c>
      <c r="D52" s="12">
        <v>604000</v>
      </c>
      <c r="E52" s="12">
        <v>604000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5">
      <c r="A53" s="53" t="s">
        <v>638</v>
      </c>
      <c r="B53" s="37" t="s">
        <v>710</v>
      </c>
      <c r="C53" s="37">
        <v>0</v>
      </c>
      <c r="D53" s="12">
        <v>604000</v>
      </c>
      <c r="E53" s="12">
        <v>604000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1:10" ht="30">
      <c r="A54" s="53" t="s">
        <v>639</v>
      </c>
      <c r="B54" s="37" t="s">
        <v>275</v>
      </c>
      <c r="C54" s="37">
        <v>0</v>
      </c>
      <c r="D54" s="12">
        <v>145826000</v>
      </c>
      <c r="E54" s="12">
        <v>144632000</v>
      </c>
      <c r="F54" s="12">
        <v>124647380</v>
      </c>
      <c r="G54" s="12">
        <v>124647380</v>
      </c>
      <c r="H54" s="12">
        <v>124647380</v>
      </c>
      <c r="I54" s="12">
        <v>0</v>
      </c>
      <c r="J54" s="12">
        <v>124775077</v>
      </c>
    </row>
    <row r="55" spans="1:10" ht="15">
      <c r="A55" s="53" t="s">
        <v>640</v>
      </c>
      <c r="B55" s="37" t="s">
        <v>711</v>
      </c>
      <c r="C55" s="37">
        <v>0</v>
      </c>
      <c r="D55" s="12">
        <v>912000</v>
      </c>
      <c r="E55" s="12">
        <v>812000</v>
      </c>
      <c r="F55" s="12">
        <v>349981</v>
      </c>
      <c r="G55" s="12">
        <v>349981</v>
      </c>
      <c r="H55" s="12">
        <v>349981</v>
      </c>
      <c r="I55" s="12">
        <v>0</v>
      </c>
      <c r="J55" s="12">
        <v>477678</v>
      </c>
    </row>
    <row r="56" spans="1:10" ht="30">
      <c r="A56" s="53" t="s">
        <v>641</v>
      </c>
      <c r="B56" s="37" t="s">
        <v>712</v>
      </c>
      <c r="C56" s="37">
        <v>0</v>
      </c>
      <c r="D56" s="12">
        <v>144914000</v>
      </c>
      <c r="E56" s="12">
        <v>143820000</v>
      </c>
      <c r="F56" s="12">
        <v>124297399</v>
      </c>
      <c r="G56" s="12">
        <v>124297399</v>
      </c>
      <c r="H56" s="12">
        <v>124297399</v>
      </c>
      <c r="I56" s="12">
        <v>0</v>
      </c>
      <c r="J56" s="12">
        <v>124297399</v>
      </c>
    </row>
    <row r="57" spans="1:10" ht="15">
      <c r="A57" s="53" t="s">
        <v>642</v>
      </c>
      <c r="B57" s="37" t="s">
        <v>713</v>
      </c>
      <c r="C57" s="37">
        <v>0</v>
      </c>
      <c r="D57" s="12">
        <v>144914000</v>
      </c>
      <c r="E57" s="12">
        <v>143820000</v>
      </c>
      <c r="F57" s="12">
        <v>124297399</v>
      </c>
      <c r="G57" s="12">
        <v>124297399</v>
      </c>
      <c r="H57" s="12">
        <v>124297399</v>
      </c>
      <c r="I57" s="12">
        <v>0</v>
      </c>
      <c r="J57" s="12">
        <v>124297399</v>
      </c>
    </row>
    <row r="58" spans="1:10" ht="30">
      <c r="A58" s="53" t="s">
        <v>643</v>
      </c>
      <c r="B58" s="37" t="s">
        <v>714</v>
      </c>
      <c r="C58" s="37">
        <v>0</v>
      </c>
      <c r="D58" s="12">
        <v>76976000</v>
      </c>
      <c r="E58" s="12">
        <v>79217000</v>
      </c>
      <c r="F58" s="12">
        <v>38096457</v>
      </c>
      <c r="G58" s="12">
        <v>38096457</v>
      </c>
      <c r="H58" s="12">
        <v>38096457</v>
      </c>
      <c r="I58" s="12">
        <v>0</v>
      </c>
      <c r="J58" s="12">
        <v>38304757</v>
      </c>
    </row>
    <row r="59" spans="1:10" ht="30">
      <c r="A59" s="53" t="s">
        <v>644</v>
      </c>
      <c r="B59" s="37" t="s">
        <v>715</v>
      </c>
      <c r="C59" s="37">
        <v>0</v>
      </c>
      <c r="D59" s="12">
        <v>0</v>
      </c>
      <c r="E59" s="12">
        <v>0</v>
      </c>
      <c r="F59" s="12">
        <v>-36894</v>
      </c>
      <c r="G59" s="12">
        <v>-36894</v>
      </c>
      <c r="H59" s="12">
        <v>-36894</v>
      </c>
      <c r="I59" s="12">
        <v>0</v>
      </c>
      <c r="J59" s="12">
        <v>0</v>
      </c>
    </row>
    <row r="60" spans="1:10" ht="30">
      <c r="A60" s="53" t="s">
        <v>645</v>
      </c>
      <c r="B60" s="37" t="s">
        <v>716</v>
      </c>
      <c r="C60" s="37">
        <v>0</v>
      </c>
      <c r="D60" s="12">
        <v>0</v>
      </c>
      <c r="E60" s="12">
        <v>0</v>
      </c>
      <c r="F60" s="12">
        <v>-36894</v>
      </c>
      <c r="G60" s="12">
        <v>-36894</v>
      </c>
      <c r="H60" s="12">
        <v>-36894</v>
      </c>
      <c r="I60" s="12">
        <v>0</v>
      </c>
      <c r="J60" s="12">
        <v>0</v>
      </c>
    </row>
    <row r="61" spans="1:10" ht="15">
      <c r="A61" s="53" t="s">
        <v>646</v>
      </c>
      <c r="B61" s="37" t="s">
        <v>717</v>
      </c>
      <c r="C61" s="37">
        <v>0</v>
      </c>
      <c r="D61" s="12">
        <v>0</v>
      </c>
      <c r="E61" s="12">
        <v>0</v>
      </c>
      <c r="F61" s="12">
        <v>-36894</v>
      </c>
      <c r="G61" s="12">
        <v>-36894</v>
      </c>
      <c r="H61" s="12">
        <v>-36894</v>
      </c>
      <c r="I61" s="12">
        <v>0</v>
      </c>
      <c r="J61" s="12">
        <v>0</v>
      </c>
    </row>
    <row r="62" spans="1:10" ht="30">
      <c r="A62" s="53" t="s">
        <v>647</v>
      </c>
      <c r="B62" s="37" t="s">
        <v>718</v>
      </c>
      <c r="C62" s="37">
        <v>0</v>
      </c>
      <c r="D62" s="12">
        <v>720000</v>
      </c>
      <c r="E62" s="12">
        <v>720000</v>
      </c>
      <c r="F62" s="12">
        <v>712000</v>
      </c>
      <c r="G62" s="12">
        <v>712000</v>
      </c>
      <c r="H62" s="12">
        <v>712000</v>
      </c>
      <c r="I62" s="12">
        <v>0</v>
      </c>
      <c r="J62" s="12">
        <v>712000</v>
      </c>
    </row>
    <row r="63" spans="1:10" ht="30">
      <c r="A63" s="53" t="s">
        <v>648</v>
      </c>
      <c r="B63" s="37" t="s">
        <v>719</v>
      </c>
      <c r="C63" s="37">
        <v>0</v>
      </c>
      <c r="D63" s="12">
        <v>720000</v>
      </c>
      <c r="E63" s="12">
        <v>720000</v>
      </c>
      <c r="F63" s="12">
        <v>712000</v>
      </c>
      <c r="G63" s="12">
        <v>712000</v>
      </c>
      <c r="H63" s="12">
        <v>712000</v>
      </c>
      <c r="I63" s="12">
        <v>0</v>
      </c>
      <c r="J63" s="12">
        <v>712000</v>
      </c>
    </row>
    <row r="64" spans="1:10" ht="15">
      <c r="A64" s="53" t="s">
        <v>649</v>
      </c>
      <c r="B64" s="37" t="s">
        <v>720</v>
      </c>
      <c r="C64" s="37">
        <v>0</v>
      </c>
      <c r="D64" s="12">
        <v>720000</v>
      </c>
      <c r="E64" s="12">
        <v>720000</v>
      </c>
      <c r="F64" s="12">
        <v>712000</v>
      </c>
      <c r="G64" s="12">
        <v>712000</v>
      </c>
      <c r="H64" s="12">
        <v>712000</v>
      </c>
      <c r="I64" s="12">
        <v>0</v>
      </c>
      <c r="J64" s="12">
        <v>712000</v>
      </c>
    </row>
    <row r="65" spans="1:10" ht="30">
      <c r="A65" s="53" t="s">
        <v>650</v>
      </c>
      <c r="B65" s="37" t="s">
        <v>276</v>
      </c>
      <c r="C65" s="37">
        <v>0</v>
      </c>
      <c r="D65" s="12">
        <v>72418000</v>
      </c>
      <c r="E65" s="12">
        <v>74389000</v>
      </c>
      <c r="F65" s="12">
        <v>34122346</v>
      </c>
      <c r="G65" s="12">
        <v>34122346</v>
      </c>
      <c r="H65" s="12">
        <v>34122346</v>
      </c>
      <c r="I65" s="12">
        <v>0</v>
      </c>
      <c r="J65" s="12">
        <v>34260467</v>
      </c>
    </row>
    <row r="66" spans="1:10" ht="15">
      <c r="A66" s="53" t="s">
        <v>651</v>
      </c>
      <c r="B66" s="37" t="s">
        <v>721</v>
      </c>
      <c r="C66" s="37">
        <v>0</v>
      </c>
      <c r="D66" s="12">
        <v>60169000</v>
      </c>
      <c r="E66" s="12">
        <v>61259000</v>
      </c>
      <c r="F66" s="12">
        <v>22205509</v>
      </c>
      <c r="G66" s="12">
        <v>22205509</v>
      </c>
      <c r="H66" s="12">
        <v>22205509</v>
      </c>
      <c r="I66" s="12">
        <v>0</v>
      </c>
      <c r="J66" s="12">
        <v>22258079</v>
      </c>
    </row>
    <row r="67" spans="1:10" ht="15">
      <c r="A67" s="53" t="s">
        <v>652</v>
      </c>
      <c r="B67" s="37" t="s">
        <v>722</v>
      </c>
      <c r="C67" s="37">
        <v>0</v>
      </c>
      <c r="D67" s="12">
        <v>60169000</v>
      </c>
      <c r="E67" s="12">
        <v>61259000</v>
      </c>
      <c r="F67" s="12">
        <v>22205509</v>
      </c>
      <c r="G67" s="12">
        <v>22205509</v>
      </c>
      <c r="H67" s="12">
        <v>22205509</v>
      </c>
      <c r="I67" s="12">
        <v>0</v>
      </c>
      <c r="J67" s="12">
        <v>22258079</v>
      </c>
    </row>
    <row r="68" spans="1:10" ht="15">
      <c r="A68" s="53" t="s">
        <v>653</v>
      </c>
      <c r="B68" s="37" t="s">
        <v>723</v>
      </c>
      <c r="C68" s="37">
        <v>0</v>
      </c>
      <c r="D68" s="12">
        <v>11259000</v>
      </c>
      <c r="E68" s="12">
        <v>12140000</v>
      </c>
      <c r="F68" s="12">
        <v>10932541</v>
      </c>
      <c r="G68" s="12">
        <v>10932541</v>
      </c>
      <c r="H68" s="12">
        <v>10932541</v>
      </c>
      <c r="I68" s="12">
        <v>0</v>
      </c>
      <c r="J68" s="12">
        <v>11018092</v>
      </c>
    </row>
    <row r="69" spans="1:10" ht="15">
      <c r="A69" s="53" t="s">
        <v>654</v>
      </c>
      <c r="B69" s="37" t="s">
        <v>724</v>
      </c>
      <c r="C69" s="37">
        <v>0</v>
      </c>
      <c r="D69" s="12">
        <v>11259000</v>
      </c>
      <c r="E69" s="12">
        <v>12140000</v>
      </c>
      <c r="F69" s="12">
        <v>10932541</v>
      </c>
      <c r="G69" s="12">
        <v>10932541</v>
      </c>
      <c r="H69" s="12">
        <v>10932541</v>
      </c>
      <c r="I69" s="12">
        <v>0</v>
      </c>
      <c r="J69" s="12">
        <v>11018092</v>
      </c>
    </row>
    <row r="70" spans="1:10" ht="15">
      <c r="A70" s="53" t="s">
        <v>655</v>
      </c>
      <c r="B70" s="37" t="s">
        <v>725</v>
      </c>
      <c r="C70" s="37">
        <v>0</v>
      </c>
      <c r="D70" s="12">
        <v>990000</v>
      </c>
      <c r="E70" s="12">
        <v>990000</v>
      </c>
      <c r="F70" s="12">
        <v>984296</v>
      </c>
      <c r="G70" s="12">
        <v>984296</v>
      </c>
      <c r="H70" s="12">
        <v>984296</v>
      </c>
      <c r="I70" s="12">
        <v>0</v>
      </c>
      <c r="J70" s="12">
        <v>984296</v>
      </c>
    </row>
    <row r="71" spans="1:10" ht="30">
      <c r="A71" s="53" t="s">
        <v>656</v>
      </c>
      <c r="B71" s="37" t="s">
        <v>726</v>
      </c>
      <c r="C71" s="37">
        <v>0</v>
      </c>
      <c r="D71" s="12">
        <v>3838000</v>
      </c>
      <c r="E71" s="12">
        <v>4108000</v>
      </c>
      <c r="F71" s="12">
        <v>3299005</v>
      </c>
      <c r="G71" s="12">
        <v>3299005</v>
      </c>
      <c r="H71" s="12">
        <v>3299005</v>
      </c>
      <c r="I71" s="12">
        <v>0</v>
      </c>
      <c r="J71" s="12">
        <v>3332290</v>
      </c>
    </row>
    <row r="72" spans="1:10" ht="15">
      <c r="A72" s="53" t="s">
        <v>657</v>
      </c>
      <c r="B72" s="37" t="s">
        <v>727</v>
      </c>
      <c r="C72" s="37">
        <v>0</v>
      </c>
      <c r="D72" s="12">
        <v>3838000</v>
      </c>
      <c r="E72" s="12">
        <v>4108000</v>
      </c>
      <c r="F72" s="12">
        <v>3299005</v>
      </c>
      <c r="G72" s="12">
        <v>3299005</v>
      </c>
      <c r="H72" s="12">
        <v>3299005</v>
      </c>
      <c r="I72" s="12">
        <v>0</v>
      </c>
      <c r="J72" s="12">
        <v>3332290</v>
      </c>
    </row>
    <row r="73" spans="1:10" ht="45">
      <c r="A73" s="53" t="s">
        <v>658</v>
      </c>
      <c r="B73" s="37" t="s">
        <v>728</v>
      </c>
      <c r="C73" s="37">
        <v>0</v>
      </c>
      <c r="D73" s="12">
        <v>208229000</v>
      </c>
      <c r="E73" s="12">
        <v>206507000</v>
      </c>
      <c r="F73" s="12">
        <v>196297791</v>
      </c>
      <c r="G73" s="12">
        <v>196297791</v>
      </c>
      <c r="H73" s="12">
        <v>196297791</v>
      </c>
      <c r="I73" s="12">
        <v>0</v>
      </c>
      <c r="J73" s="12">
        <v>174047318</v>
      </c>
    </row>
    <row r="74" spans="1:10" ht="30">
      <c r="A74" s="53" t="s">
        <v>596</v>
      </c>
      <c r="B74" s="37" t="s">
        <v>729</v>
      </c>
      <c r="C74" s="37">
        <v>0</v>
      </c>
      <c r="D74" s="12">
        <v>21323000</v>
      </c>
      <c r="E74" s="12">
        <v>19603000</v>
      </c>
      <c r="F74" s="12">
        <v>17732979</v>
      </c>
      <c r="G74" s="12">
        <v>17732979</v>
      </c>
      <c r="H74" s="12">
        <v>17732979</v>
      </c>
      <c r="I74" s="12">
        <v>0</v>
      </c>
      <c r="J74" s="12">
        <v>17082408</v>
      </c>
    </row>
    <row r="75" spans="1:10" ht="15">
      <c r="A75" s="53" t="s">
        <v>597</v>
      </c>
      <c r="B75" s="37" t="s">
        <v>730</v>
      </c>
      <c r="C75" s="37">
        <v>0</v>
      </c>
      <c r="D75" s="12">
        <v>16573000</v>
      </c>
      <c r="E75" s="12">
        <v>14109000</v>
      </c>
      <c r="F75" s="12">
        <v>13361062</v>
      </c>
      <c r="G75" s="12">
        <v>13361062</v>
      </c>
      <c r="H75" s="12">
        <v>13361062</v>
      </c>
      <c r="I75" s="12">
        <v>0</v>
      </c>
      <c r="J75" s="12">
        <v>12787078</v>
      </c>
    </row>
    <row r="76" spans="1:10" ht="15">
      <c r="A76" s="53" t="s">
        <v>598</v>
      </c>
      <c r="B76" s="37" t="s">
        <v>731</v>
      </c>
      <c r="C76" s="37">
        <v>0</v>
      </c>
      <c r="D76" s="12">
        <v>16573000</v>
      </c>
      <c r="E76" s="12">
        <v>14109000</v>
      </c>
      <c r="F76" s="12">
        <v>13361062</v>
      </c>
      <c r="G76" s="12">
        <v>13361062</v>
      </c>
      <c r="H76" s="12">
        <v>13361062</v>
      </c>
      <c r="I76" s="12">
        <v>0</v>
      </c>
      <c r="J76" s="12">
        <v>12787078</v>
      </c>
    </row>
    <row r="77" spans="1:10" ht="15">
      <c r="A77" s="53" t="s">
        <v>659</v>
      </c>
      <c r="B77" s="37" t="s">
        <v>732</v>
      </c>
      <c r="C77" s="37">
        <v>0</v>
      </c>
      <c r="D77" s="12">
        <v>16573000</v>
      </c>
      <c r="E77" s="12">
        <v>14109000</v>
      </c>
      <c r="F77" s="12">
        <v>13361062</v>
      </c>
      <c r="G77" s="12">
        <v>13361062</v>
      </c>
      <c r="H77" s="12">
        <v>13361062</v>
      </c>
      <c r="I77" s="12">
        <v>0</v>
      </c>
      <c r="J77" s="12">
        <v>12787078</v>
      </c>
    </row>
    <row r="78" spans="1:10" ht="30">
      <c r="A78" s="53" t="s">
        <v>600</v>
      </c>
      <c r="B78" s="37" t="s">
        <v>733</v>
      </c>
      <c r="C78" s="37">
        <v>0</v>
      </c>
      <c r="D78" s="12">
        <v>4100000</v>
      </c>
      <c r="E78" s="12">
        <v>4844000</v>
      </c>
      <c r="F78" s="12">
        <v>3979175</v>
      </c>
      <c r="G78" s="12">
        <v>3979175</v>
      </c>
      <c r="H78" s="12">
        <v>3979175</v>
      </c>
      <c r="I78" s="12">
        <v>0</v>
      </c>
      <c r="J78" s="12">
        <v>3902588</v>
      </c>
    </row>
    <row r="79" spans="1:10" ht="30">
      <c r="A79" s="53" t="s">
        <v>601</v>
      </c>
      <c r="B79" s="37" t="s">
        <v>734</v>
      </c>
      <c r="C79" s="37">
        <v>0</v>
      </c>
      <c r="D79" s="12">
        <v>263000</v>
      </c>
      <c r="E79" s="12">
        <v>863000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</row>
    <row r="80" spans="1:10" ht="30">
      <c r="A80" s="53" t="s">
        <v>602</v>
      </c>
      <c r="B80" s="37" t="s">
        <v>735</v>
      </c>
      <c r="C80" s="37">
        <v>0</v>
      </c>
      <c r="D80" s="12">
        <v>1004000</v>
      </c>
      <c r="E80" s="12">
        <v>1095000</v>
      </c>
      <c r="F80" s="12">
        <v>1093462</v>
      </c>
      <c r="G80" s="12">
        <v>1093462</v>
      </c>
      <c r="H80" s="12">
        <v>1093462</v>
      </c>
      <c r="I80" s="12">
        <v>0</v>
      </c>
      <c r="J80" s="12">
        <v>1079425</v>
      </c>
    </row>
    <row r="81" spans="1:10" ht="15">
      <c r="A81" s="53" t="s">
        <v>603</v>
      </c>
      <c r="B81" s="37" t="s">
        <v>736</v>
      </c>
      <c r="C81" s="37">
        <v>0</v>
      </c>
      <c r="D81" s="12">
        <v>2833000</v>
      </c>
      <c r="E81" s="12">
        <v>2886000</v>
      </c>
      <c r="F81" s="12">
        <v>2885713</v>
      </c>
      <c r="G81" s="12">
        <v>2885713</v>
      </c>
      <c r="H81" s="12">
        <v>2885713</v>
      </c>
      <c r="I81" s="12">
        <v>0</v>
      </c>
      <c r="J81" s="12">
        <v>2823163</v>
      </c>
    </row>
    <row r="82" spans="1:10" ht="15">
      <c r="A82" s="53" t="s">
        <v>604</v>
      </c>
      <c r="B82" s="37" t="s">
        <v>737</v>
      </c>
      <c r="C82" s="37">
        <v>0</v>
      </c>
      <c r="D82" s="12">
        <v>650000</v>
      </c>
      <c r="E82" s="12">
        <v>650000</v>
      </c>
      <c r="F82" s="12">
        <v>392742</v>
      </c>
      <c r="G82" s="12">
        <v>392742</v>
      </c>
      <c r="H82" s="12">
        <v>392742</v>
      </c>
      <c r="I82" s="12">
        <v>0</v>
      </c>
      <c r="J82" s="12">
        <v>392742</v>
      </c>
    </row>
    <row r="83" spans="1:10" ht="30">
      <c r="A83" s="53" t="s">
        <v>605</v>
      </c>
      <c r="B83" s="37" t="s">
        <v>738</v>
      </c>
      <c r="C83" s="37">
        <v>0</v>
      </c>
      <c r="D83" s="12">
        <v>237000</v>
      </c>
      <c r="E83" s="12">
        <v>237000</v>
      </c>
      <c r="F83" s="12">
        <v>229025</v>
      </c>
      <c r="G83" s="12">
        <v>229025</v>
      </c>
      <c r="H83" s="12">
        <v>229025</v>
      </c>
      <c r="I83" s="12">
        <v>0</v>
      </c>
      <c r="J83" s="12">
        <v>218597</v>
      </c>
    </row>
    <row r="84" spans="1:10" ht="15">
      <c r="A84" s="53" t="s">
        <v>606</v>
      </c>
      <c r="B84" s="37" t="s">
        <v>739</v>
      </c>
      <c r="C84" s="37">
        <v>0</v>
      </c>
      <c r="D84" s="12">
        <v>237000</v>
      </c>
      <c r="E84" s="12">
        <v>237000</v>
      </c>
      <c r="F84" s="12">
        <v>229025</v>
      </c>
      <c r="G84" s="12">
        <v>229025</v>
      </c>
      <c r="H84" s="12">
        <v>229025</v>
      </c>
      <c r="I84" s="12">
        <v>0</v>
      </c>
      <c r="J84" s="12">
        <v>218597</v>
      </c>
    </row>
    <row r="85" spans="1:10" ht="15">
      <c r="A85" s="53" t="s">
        <v>607</v>
      </c>
      <c r="B85" s="37" t="s">
        <v>740</v>
      </c>
      <c r="C85" s="37">
        <v>0</v>
      </c>
      <c r="D85" s="12">
        <v>237000</v>
      </c>
      <c r="E85" s="12">
        <v>237000</v>
      </c>
      <c r="F85" s="12">
        <v>229025</v>
      </c>
      <c r="G85" s="12">
        <v>229025</v>
      </c>
      <c r="H85" s="12">
        <v>229025</v>
      </c>
      <c r="I85" s="12">
        <v>0</v>
      </c>
      <c r="J85" s="12">
        <v>218597</v>
      </c>
    </row>
    <row r="86" spans="1:10" ht="30">
      <c r="A86" s="53" t="s">
        <v>608</v>
      </c>
      <c r="B86" s="37" t="s">
        <v>741</v>
      </c>
      <c r="C86" s="37">
        <v>0</v>
      </c>
      <c r="D86" s="12">
        <v>156826000</v>
      </c>
      <c r="E86" s="12">
        <v>155334000</v>
      </c>
      <c r="F86" s="12">
        <v>153988904</v>
      </c>
      <c r="G86" s="12">
        <v>153988904</v>
      </c>
      <c r="H86" s="12">
        <v>153988904</v>
      </c>
      <c r="I86" s="12">
        <v>0</v>
      </c>
      <c r="J86" s="12">
        <v>132313428</v>
      </c>
    </row>
    <row r="87" spans="1:10" ht="30">
      <c r="A87" s="53" t="s">
        <v>609</v>
      </c>
      <c r="B87" s="37" t="s">
        <v>742</v>
      </c>
      <c r="C87" s="37">
        <v>0</v>
      </c>
      <c r="D87" s="12">
        <v>22914000</v>
      </c>
      <c r="E87" s="12">
        <v>22972000</v>
      </c>
      <c r="F87" s="12">
        <v>22684893</v>
      </c>
      <c r="G87" s="12">
        <v>22684893</v>
      </c>
      <c r="H87" s="12">
        <v>22684893</v>
      </c>
      <c r="I87" s="12">
        <v>0</v>
      </c>
      <c r="J87" s="12">
        <v>22720348</v>
      </c>
    </row>
    <row r="88" spans="1:10" ht="30">
      <c r="A88" s="53" t="s">
        <v>610</v>
      </c>
      <c r="B88" s="37" t="s">
        <v>743</v>
      </c>
      <c r="C88" s="37">
        <v>0</v>
      </c>
      <c r="D88" s="12">
        <v>13167000</v>
      </c>
      <c r="E88" s="12">
        <v>12562000</v>
      </c>
      <c r="F88" s="12">
        <v>12382954</v>
      </c>
      <c r="G88" s="12">
        <v>12382954</v>
      </c>
      <c r="H88" s="12">
        <v>12382954</v>
      </c>
      <c r="I88" s="12">
        <v>0</v>
      </c>
      <c r="J88" s="12">
        <v>12382954</v>
      </c>
    </row>
    <row r="89" spans="1:10" ht="15">
      <c r="A89" s="53" t="s">
        <v>611</v>
      </c>
      <c r="B89" s="37" t="s">
        <v>744</v>
      </c>
      <c r="C89" s="37">
        <v>0</v>
      </c>
      <c r="D89" s="12">
        <v>13167000</v>
      </c>
      <c r="E89" s="12">
        <v>12562000</v>
      </c>
      <c r="F89" s="12">
        <v>12382954</v>
      </c>
      <c r="G89" s="12">
        <v>12382954</v>
      </c>
      <c r="H89" s="12">
        <v>12382954</v>
      </c>
      <c r="I89" s="12">
        <v>0</v>
      </c>
      <c r="J89" s="12">
        <v>12382954</v>
      </c>
    </row>
    <row r="90" spans="1:10" ht="15">
      <c r="A90" s="53" t="s">
        <v>612</v>
      </c>
      <c r="B90" s="37" t="s">
        <v>745</v>
      </c>
      <c r="C90" s="37">
        <v>0</v>
      </c>
      <c r="D90" s="12">
        <v>9747000</v>
      </c>
      <c r="E90" s="12">
        <v>10410000</v>
      </c>
      <c r="F90" s="12">
        <v>10301939</v>
      </c>
      <c r="G90" s="12">
        <v>10301939</v>
      </c>
      <c r="H90" s="12">
        <v>10301939</v>
      </c>
      <c r="I90" s="12">
        <v>0</v>
      </c>
      <c r="J90" s="12">
        <v>10337394</v>
      </c>
    </row>
    <row r="91" spans="1:10" ht="15">
      <c r="A91" s="53" t="s">
        <v>613</v>
      </c>
      <c r="B91" s="37" t="s">
        <v>746</v>
      </c>
      <c r="C91" s="37">
        <v>0</v>
      </c>
      <c r="D91" s="12">
        <v>9747000</v>
      </c>
      <c r="E91" s="12">
        <v>10410000</v>
      </c>
      <c r="F91" s="12">
        <v>10301939</v>
      </c>
      <c r="G91" s="12">
        <v>10301939</v>
      </c>
      <c r="H91" s="12">
        <v>10301939</v>
      </c>
      <c r="I91" s="12">
        <v>0</v>
      </c>
      <c r="J91" s="12">
        <v>10337394</v>
      </c>
    </row>
    <row r="92" spans="1:10" ht="15">
      <c r="A92" s="53" t="s">
        <v>614</v>
      </c>
      <c r="B92" s="37" t="s">
        <v>747</v>
      </c>
      <c r="C92" s="37">
        <v>0</v>
      </c>
      <c r="D92" s="12">
        <v>0</v>
      </c>
      <c r="E92" s="12">
        <v>532000</v>
      </c>
      <c r="F92" s="12">
        <v>532000</v>
      </c>
      <c r="G92" s="12">
        <v>532000</v>
      </c>
      <c r="H92" s="12">
        <v>532000</v>
      </c>
      <c r="I92" s="12">
        <v>0</v>
      </c>
      <c r="J92" s="12">
        <v>532000</v>
      </c>
    </row>
    <row r="93" spans="1:10" ht="30">
      <c r="A93" s="53" t="s">
        <v>615</v>
      </c>
      <c r="B93" s="37" t="s">
        <v>748</v>
      </c>
      <c r="C93" s="37">
        <v>0</v>
      </c>
      <c r="D93" s="12">
        <v>0</v>
      </c>
      <c r="E93" s="12">
        <v>532000</v>
      </c>
      <c r="F93" s="12">
        <v>532000</v>
      </c>
      <c r="G93" s="12">
        <v>532000</v>
      </c>
      <c r="H93" s="12">
        <v>532000</v>
      </c>
      <c r="I93" s="12">
        <v>0</v>
      </c>
      <c r="J93" s="12">
        <v>532000</v>
      </c>
    </row>
    <row r="94" spans="1:10" ht="15">
      <c r="A94" s="53" t="s">
        <v>616</v>
      </c>
      <c r="B94" s="37" t="s">
        <v>749</v>
      </c>
      <c r="C94" s="37">
        <v>0</v>
      </c>
      <c r="D94" s="12">
        <v>0</v>
      </c>
      <c r="E94" s="12">
        <v>532000</v>
      </c>
      <c r="F94" s="12">
        <v>532000</v>
      </c>
      <c r="G94" s="12">
        <v>532000</v>
      </c>
      <c r="H94" s="12">
        <v>532000</v>
      </c>
      <c r="I94" s="12">
        <v>0</v>
      </c>
      <c r="J94" s="12">
        <v>532000</v>
      </c>
    </row>
    <row r="95" spans="1:10" ht="30">
      <c r="A95" s="53" t="s">
        <v>619</v>
      </c>
      <c r="B95" s="37" t="s">
        <v>750</v>
      </c>
      <c r="C95" s="37">
        <v>0</v>
      </c>
      <c r="D95" s="12">
        <v>24224000</v>
      </c>
      <c r="E95" s="12">
        <v>24475000</v>
      </c>
      <c r="F95" s="12">
        <v>24353300</v>
      </c>
      <c r="G95" s="12">
        <v>24353300</v>
      </c>
      <c r="H95" s="12">
        <v>24353300</v>
      </c>
      <c r="I95" s="12">
        <v>0</v>
      </c>
      <c r="J95" s="12">
        <v>24188707</v>
      </c>
    </row>
    <row r="96" spans="1:10" ht="30">
      <c r="A96" s="53" t="s">
        <v>620</v>
      </c>
      <c r="B96" s="37" t="s">
        <v>751</v>
      </c>
      <c r="C96" s="37">
        <v>0</v>
      </c>
      <c r="D96" s="12">
        <v>15790000</v>
      </c>
      <c r="E96" s="12">
        <v>16026000</v>
      </c>
      <c r="F96" s="12">
        <v>15966344</v>
      </c>
      <c r="G96" s="12">
        <v>15966344</v>
      </c>
      <c r="H96" s="12">
        <v>15966344</v>
      </c>
      <c r="I96" s="12">
        <v>0</v>
      </c>
      <c r="J96" s="12">
        <v>15801751</v>
      </c>
    </row>
    <row r="97" spans="1:10" ht="15">
      <c r="A97" s="53" t="s">
        <v>660</v>
      </c>
      <c r="B97" s="37" t="s">
        <v>752</v>
      </c>
      <c r="C97" s="37">
        <v>0</v>
      </c>
      <c r="D97" s="12">
        <v>1961000</v>
      </c>
      <c r="E97" s="12">
        <v>1961000</v>
      </c>
      <c r="F97" s="12">
        <v>1928757</v>
      </c>
      <c r="G97" s="12">
        <v>1928757</v>
      </c>
      <c r="H97" s="12">
        <v>1928757</v>
      </c>
      <c r="I97" s="12">
        <v>0</v>
      </c>
      <c r="J97" s="12">
        <v>1761787</v>
      </c>
    </row>
    <row r="98" spans="1:10" ht="15">
      <c r="A98" s="53" t="s">
        <v>622</v>
      </c>
      <c r="B98" s="37" t="s">
        <v>753</v>
      </c>
      <c r="C98" s="37">
        <v>0</v>
      </c>
      <c r="D98" s="12">
        <v>4120000</v>
      </c>
      <c r="E98" s="12">
        <v>4250000</v>
      </c>
      <c r="F98" s="12">
        <v>4250000</v>
      </c>
      <c r="G98" s="12">
        <v>4250000</v>
      </c>
      <c r="H98" s="12">
        <v>4250000</v>
      </c>
      <c r="I98" s="12">
        <v>0</v>
      </c>
      <c r="J98" s="12">
        <v>4250000</v>
      </c>
    </row>
    <row r="99" spans="1:10" ht="15">
      <c r="A99" s="53" t="s">
        <v>623</v>
      </c>
      <c r="B99" s="37" t="s">
        <v>754</v>
      </c>
      <c r="C99" s="37">
        <v>0</v>
      </c>
      <c r="D99" s="12">
        <v>9060000</v>
      </c>
      <c r="E99" s="12">
        <v>9140000</v>
      </c>
      <c r="F99" s="12">
        <v>9120936</v>
      </c>
      <c r="G99" s="12">
        <v>9120936</v>
      </c>
      <c r="H99" s="12">
        <v>9120936</v>
      </c>
      <c r="I99" s="12">
        <v>0</v>
      </c>
      <c r="J99" s="12">
        <v>9120936</v>
      </c>
    </row>
    <row r="100" spans="1:10" ht="30">
      <c r="A100" s="53" t="s">
        <v>624</v>
      </c>
      <c r="B100" s="37" t="s">
        <v>755</v>
      </c>
      <c r="C100" s="37">
        <v>0</v>
      </c>
      <c r="D100" s="12">
        <v>649000</v>
      </c>
      <c r="E100" s="12">
        <v>675000</v>
      </c>
      <c r="F100" s="12">
        <v>666651</v>
      </c>
      <c r="G100" s="12">
        <v>666651</v>
      </c>
      <c r="H100" s="12">
        <v>666651</v>
      </c>
      <c r="I100" s="12">
        <v>0</v>
      </c>
      <c r="J100" s="12">
        <v>669028</v>
      </c>
    </row>
    <row r="101" spans="1:10" ht="30">
      <c r="A101" s="53" t="s">
        <v>625</v>
      </c>
      <c r="B101" s="37" t="s">
        <v>756</v>
      </c>
      <c r="C101" s="37">
        <v>0</v>
      </c>
      <c r="D101" s="12">
        <v>400000</v>
      </c>
      <c r="E101" s="12">
        <v>400000</v>
      </c>
      <c r="F101" s="12">
        <v>395845</v>
      </c>
      <c r="G101" s="12">
        <v>395845</v>
      </c>
      <c r="H101" s="12">
        <v>395845</v>
      </c>
      <c r="I101" s="12">
        <v>0</v>
      </c>
      <c r="J101" s="12">
        <v>395845</v>
      </c>
    </row>
    <row r="102" spans="1:10" ht="15">
      <c r="A102" s="53" t="s">
        <v>626</v>
      </c>
      <c r="B102" s="37" t="s">
        <v>757</v>
      </c>
      <c r="C102" s="37">
        <v>0</v>
      </c>
      <c r="D102" s="12">
        <v>400000</v>
      </c>
      <c r="E102" s="12">
        <v>400000</v>
      </c>
      <c r="F102" s="12">
        <v>395845</v>
      </c>
      <c r="G102" s="12">
        <v>395845</v>
      </c>
      <c r="H102" s="12">
        <v>395845</v>
      </c>
      <c r="I102" s="12">
        <v>0</v>
      </c>
      <c r="J102" s="12">
        <v>395845</v>
      </c>
    </row>
    <row r="103" spans="1:10" ht="15">
      <c r="A103" s="53" t="s">
        <v>627</v>
      </c>
      <c r="B103" s="37" t="s">
        <v>758</v>
      </c>
      <c r="C103" s="37">
        <v>0</v>
      </c>
      <c r="D103" s="12">
        <v>7160000</v>
      </c>
      <c r="E103" s="12">
        <v>7160000</v>
      </c>
      <c r="F103" s="12">
        <v>7151015</v>
      </c>
      <c r="G103" s="12">
        <v>7151015</v>
      </c>
      <c r="H103" s="12">
        <v>7151015</v>
      </c>
      <c r="I103" s="12">
        <v>0</v>
      </c>
      <c r="J103" s="12">
        <v>7151015</v>
      </c>
    </row>
    <row r="104" spans="1:10" ht="15">
      <c r="A104" s="53" t="s">
        <v>628</v>
      </c>
      <c r="B104" s="37" t="s">
        <v>759</v>
      </c>
      <c r="C104" s="37">
        <v>0</v>
      </c>
      <c r="D104" s="12">
        <v>874000</v>
      </c>
      <c r="E104" s="12">
        <v>889000</v>
      </c>
      <c r="F104" s="12">
        <v>840096</v>
      </c>
      <c r="G104" s="12">
        <v>840096</v>
      </c>
      <c r="H104" s="12">
        <v>840096</v>
      </c>
      <c r="I104" s="12">
        <v>0</v>
      </c>
      <c r="J104" s="12">
        <v>840096</v>
      </c>
    </row>
    <row r="105" spans="1:10" ht="45">
      <c r="A105" s="53" t="s">
        <v>661</v>
      </c>
      <c r="B105" s="37" t="s">
        <v>760</v>
      </c>
      <c r="C105" s="37">
        <v>0</v>
      </c>
      <c r="D105" s="12">
        <v>109688000</v>
      </c>
      <c r="E105" s="12">
        <v>107355000</v>
      </c>
      <c r="F105" s="12">
        <v>106418711</v>
      </c>
      <c r="G105" s="12">
        <v>106418711</v>
      </c>
      <c r="H105" s="12">
        <v>106418711</v>
      </c>
      <c r="I105" s="12">
        <v>0</v>
      </c>
      <c r="J105" s="12">
        <v>84872373</v>
      </c>
    </row>
    <row r="106" spans="1:10" ht="15">
      <c r="A106" s="53" t="s">
        <v>630</v>
      </c>
      <c r="B106" s="37" t="s">
        <v>761</v>
      </c>
      <c r="C106" s="37">
        <v>0</v>
      </c>
      <c r="D106" s="12">
        <v>645000</v>
      </c>
      <c r="E106" s="12">
        <v>658000</v>
      </c>
      <c r="F106" s="12">
        <v>658000</v>
      </c>
      <c r="G106" s="12">
        <v>658000</v>
      </c>
      <c r="H106" s="12">
        <v>658000</v>
      </c>
      <c r="I106" s="12">
        <v>0</v>
      </c>
      <c r="J106" s="12">
        <v>658000</v>
      </c>
    </row>
    <row r="107" spans="1:10" ht="30">
      <c r="A107" s="53" t="s">
        <v>631</v>
      </c>
      <c r="B107" s="37" t="s">
        <v>762</v>
      </c>
      <c r="C107" s="37">
        <v>0</v>
      </c>
      <c r="D107" s="12">
        <v>83408200</v>
      </c>
      <c r="E107" s="12">
        <v>80220200</v>
      </c>
      <c r="F107" s="12">
        <v>80001715</v>
      </c>
      <c r="G107" s="12">
        <v>80001715</v>
      </c>
      <c r="H107" s="12">
        <v>80001715</v>
      </c>
      <c r="I107" s="12">
        <v>0</v>
      </c>
      <c r="J107" s="12">
        <v>79316563</v>
      </c>
    </row>
    <row r="108" spans="1:10" ht="15">
      <c r="A108" s="53" t="s">
        <v>632</v>
      </c>
      <c r="B108" s="37" t="s">
        <v>763</v>
      </c>
      <c r="C108" s="37">
        <v>0</v>
      </c>
      <c r="D108" s="12">
        <v>83408200</v>
      </c>
      <c r="E108" s="12">
        <v>80220200</v>
      </c>
      <c r="F108" s="12">
        <v>80001715</v>
      </c>
      <c r="G108" s="12">
        <v>80001715</v>
      </c>
      <c r="H108" s="12">
        <v>80001715</v>
      </c>
      <c r="I108" s="12">
        <v>0</v>
      </c>
      <c r="J108" s="12">
        <v>79316563</v>
      </c>
    </row>
    <row r="109" spans="1:10" ht="15">
      <c r="A109" s="53" t="s">
        <v>633</v>
      </c>
      <c r="B109" s="37" t="s">
        <v>764</v>
      </c>
      <c r="C109" s="37">
        <v>0</v>
      </c>
      <c r="D109" s="12">
        <v>25234800</v>
      </c>
      <c r="E109" s="12">
        <v>26076800</v>
      </c>
      <c r="F109" s="12">
        <v>25358996</v>
      </c>
      <c r="G109" s="12">
        <v>25358996</v>
      </c>
      <c r="H109" s="12">
        <v>25358996</v>
      </c>
      <c r="I109" s="12">
        <v>0</v>
      </c>
      <c r="J109" s="12">
        <v>4497810</v>
      </c>
    </row>
    <row r="110" spans="1:10" ht="30">
      <c r="A110" s="53" t="s">
        <v>634</v>
      </c>
      <c r="B110" s="37" t="s">
        <v>765</v>
      </c>
      <c r="C110" s="37">
        <v>0</v>
      </c>
      <c r="D110" s="12">
        <v>400000</v>
      </c>
      <c r="E110" s="12">
        <v>400000</v>
      </c>
      <c r="F110" s="12">
        <v>400000</v>
      </c>
      <c r="G110" s="12">
        <v>400000</v>
      </c>
      <c r="H110" s="12">
        <v>400000</v>
      </c>
      <c r="I110" s="12">
        <v>0</v>
      </c>
      <c r="J110" s="12">
        <v>400000</v>
      </c>
    </row>
    <row r="111" spans="1:10" ht="30">
      <c r="A111" s="53" t="s">
        <v>643</v>
      </c>
      <c r="B111" s="37" t="s">
        <v>766</v>
      </c>
      <c r="C111" s="37">
        <v>0</v>
      </c>
      <c r="D111" s="12">
        <v>29843000</v>
      </c>
      <c r="E111" s="12">
        <v>31333000</v>
      </c>
      <c r="F111" s="12">
        <v>24346883</v>
      </c>
      <c r="G111" s="12">
        <v>24346883</v>
      </c>
      <c r="H111" s="12">
        <v>24346883</v>
      </c>
      <c r="I111" s="12">
        <v>0</v>
      </c>
      <c r="J111" s="12">
        <v>24432885</v>
      </c>
    </row>
    <row r="112" spans="1:10" ht="30">
      <c r="A112" s="53" t="s">
        <v>647</v>
      </c>
      <c r="B112" s="37" t="s">
        <v>767</v>
      </c>
      <c r="C112" s="37">
        <v>0</v>
      </c>
      <c r="D112" s="12">
        <v>720000</v>
      </c>
      <c r="E112" s="12">
        <v>720000</v>
      </c>
      <c r="F112" s="12">
        <v>712000</v>
      </c>
      <c r="G112" s="12">
        <v>712000</v>
      </c>
      <c r="H112" s="12">
        <v>712000</v>
      </c>
      <c r="I112" s="12">
        <v>0</v>
      </c>
      <c r="J112" s="12">
        <v>712000</v>
      </c>
    </row>
    <row r="113" spans="1:10" ht="30">
      <c r="A113" s="53" t="s">
        <v>648</v>
      </c>
      <c r="B113" s="37" t="s">
        <v>768</v>
      </c>
      <c r="C113" s="37">
        <v>0</v>
      </c>
      <c r="D113" s="12">
        <v>720000</v>
      </c>
      <c r="E113" s="12">
        <v>720000</v>
      </c>
      <c r="F113" s="12">
        <v>712000</v>
      </c>
      <c r="G113" s="12">
        <v>712000</v>
      </c>
      <c r="H113" s="12">
        <v>712000</v>
      </c>
      <c r="I113" s="12">
        <v>0</v>
      </c>
      <c r="J113" s="12">
        <v>712000</v>
      </c>
    </row>
    <row r="114" spans="1:10" ht="15">
      <c r="A114" s="53" t="s">
        <v>649</v>
      </c>
      <c r="B114" s="37" t="s">
        <v>769</v>
      </c>
      <c r="C114" s="37">
        <v>0</v>
      </c>
      <c r="D114" s="12">
        <v>720000</v>
      </c>
      <c r="E114" s="12">
        <v>720000</v>
      </c>
      <c r="F114" s="12">
        <v>712000</v>
      </c>
      <c r="G114" s="12">
        <v>712000</v>
      </c>
      <c r="H114" s="12">
        <v>712000</v>
      </c>
      <c r="I114" s="12">
        <v>0</v>
      </c>
      <c r="J114" s="12">
        <v>712000</v>
      </c>
    </row>
    <row r="115" spans="1:10" ht="30">
      <c r="A115" s="53" t="s">
        <v>650</v>
      </c>
      <c r="B115" s="37" t="s">
        <v>770</v>
      </c>
      <c r="C115" s="37">
        <v>0</v>
      </c>
      <c r="D115" s="12">
        <v>25285000</v>
      </c>
      <c r="E115" s="12">
        <v>26505000</v>
      </c>
      <c r="F115" s="12">
        <v>20335878</v>
      </c>
      <c r="G115" s="12">
        <v>20335878</v>
      </c>
      <c r="H115" s="12">
        <v>20335878</v>
      </c>
      <c r="I115" s="12">
        <v>0</v>
      </c>
      <c r="J115" s="12">
        <v>20388595</v>
      </c>
    </row>
    <row r="116" spans="1:10" ht="30">
      <c r="A116" s="53" t="s">
        <v>663</v>
      </c>
      <c r="B116" s="37" t="s">
        <v>771</v>
      </c>
      <c r="C116" s="37">
        <v>0</v>
      </c>
      <c r="D116" s="12">
        <v>16111000</v>
      </c>
      <c r="E116" s="12">
        <v>17331000</v>
      </c>
      <c r="F116" s="12">
        <v>12149296</v>
      </c>
      <c r="G116" s="12">
        <v>12149296</v>
      </c>
      <c r="H116" s="12">
        <v>12149296</v>
      </c>
      <c r="I116" s="12">
        <v>0</v>
      </c>
      <c r="J116" s="12">
        <v>12201866</v>
      </c>
    </row>
    <row r="117" spans="1:10" ht="15">
      <c r="A117" s="53" t="s">
        <v>652</v>
      </c>
      <c r="B117" s="37" t="s">
        <v>772</v>
      </c>
      <c r="C117" s="37">
        <v>0</v>
      </c>
      <c r="D117" s="12">
        <v>16111000</v>
      </c>
      <c r="E117" s="12">
        <v>17331000</v>
      </c>
      <c r="F117" s="12">
        <v>12149296</v>
      </c>
      <c r="G117" s="12">
        <v>12149296</v>
      </c>
      <c r="H117" s="12">
        <v>12149296</v>
      </c>
      <c r="I117" s="12">
        <v>0</v>
      </c>
      <c r="J117" s="12">
        <v>12201866</v>
      </c>
    </row>
    <row r="118" spans="1:10" ht="15">
      <c r="A118" s="53" t="s">
        <v>653</v>
      </c>
      <c r="B118" s="37" t="s">
        <v>773</v>
      </c>
      <c r="C118" s="37">
        <v>0</v>
      </c>
      <c r="D118" s="12">
        <v>8184000</v>
      </c>
      <c r="E118" s="12">
        <v>8184000</v>
      </c>
      <c r="F118" s="12">
        <v>7202286</v>
      </c>
      <c r="G118" s="12">
        <v>7202286</v>
      </c>
      <c r="H118" s="12">
        <v>7202286</v>
      </c>
      <c r="I118" s="12">
        <v>0</v>
      </c>
      <c r="J118" s="12">
        <v>7202433</v>
      </c>
    </row>
    <row r="119" spans="1:10" ht="15">
      <c r="A119" s="53" t="s">
        <v>654</v>
      </c>
      <c r="B119" s="37" t="s">
        <v>774</v>
      </c>
      <c r="C119" s="37">
        <v>0</v>
      </c>
      <c r="D119" s="12">
        <v>8184000</v>
      </c>
      <c r="E119" s="12">
        <v>8184000</v>
      </c>
      <c r="F119" s="12">
        <v>7202286</v>
      </c>
      <c r="G119" s="12">
        <v>7202286</v>
      </c>
      <c r="H119" s="12">
        <v>7202286</v>
      </c>
      <c r="I119" s="12">
        <v>0</v>
      </c>
      <c r="J119" s="12">
        <v>7202433</v>
      </c>
    </row>
    <row r="120" spans="1:10" ht="15">
      <c r="A120" s="53" t="s">
        <v>655</v>
      </c>
      <c r="B120" s="37" t="s">
        <v>775</v>
      </c>
      <c r="C120" s="37">
        <v>0</v>
      </c>
      <c r="D120" s="12">
        <v>990000</v>
      </c>
      <c r="E120" s="12">
        <v>990000</v>
      </c>
      <c r="F120" s="12">
        <v>984296</v>
      </c>
      <c r="G120" s="12">
        <v>984296</v>
      </c>
      <c r="H120" s="12">
        <v>984296</v>
      </c>
      <c r="I120" s="12">
        <v>0</v>
      </c>
      <c r="J120" s="12">
        <v>984296</v>
      </c>
    </row>
    <row r="121" spans="1:10" ht="30">
      <c r="A121" s="53" t="s">
        <v>656</v>
      </c>
      <c r="B121" s="37" t="s">
        <v>776</v>
      </c>
      <c r="C121" s="37">
        <v>0</v>
      </c>
      <c r="D121" s="12">
        <v>3838000</v>
      </c>
      <c r="E121" s="12">
        <v>4108000</v>
      </c>
      <c r="F121" s="12">
        <v>3299005</v>
      </c>
      <c r="G121" s="12">
        <v>3299005</v>
      </c>
      <c r="H121" s="12">
        <v>3299005</v>
      </c>
      <c r="I121" s="12">
        <v>0</v>
      </c>
      <c r="J121" s="12">
        <v>3332290</v>
      </c>
    </row>
    <row r="122" spans="1:10" ht="15">
      <c r="A122" s="53" t="s">
        <v>657</v>
      </c>
      <c r="B122" s="37" t="s">
        <v>777</v>
      </c>
      <c r="C122" s="37">
        <v>0</v>
      </c>
      <c r="D122" s="12">
        <v>3838000</v>
      </c>
      <c r="E122" s="12">
        <v>4108000</v>
      </c>
      <c r="F122" s="12">
        <v>3299005</v>
      </c>
      <c r="G122" s="12">
        <v>3299005</v>
      </c>
      <c r="H122" s="12">
        <v>3299005</v>
      </c>
      <c r="I122" s="12">
        <v>0</v>
      </c>
      <c r="J122" s="12">
        <v>3332290</v>
      </c>
    </row>
    <row r="123" spans="1:10" ht="30">
      <c r="A123" s="53" t="s">
        <v>664</v>
      </c>
      <c r="B123" s="37" t="s">
        <v>778</v>
      </c>
      <c r="C123" s="37">
        <v>0</v>
      </c>
      <c r="D123" s="12">
        <v>261597000</v>
      </c>
      <c r="E123" s="12">
        <v>263392000</v>
      </c>
      <c r="F123" s="12">
        <v>168493565</v>
      </c>
      <c r="G123" s="12">
        <v>168493565</v>
      </c>
      <c r="H123" s="12">
        <v>168493565</v>
      </c>
      <c r="I123" s="12">
        <v>0</v>
      </c>
      <c r="J123" s="12">
        <v>169685856</v>
      </c>
    </row>
    <row r="124" spans="1:10" ht="30">
      <c r="A124" s="53" t="s">
        <v>665</v>
      </c>
      <c r="B124" s="37" t="s">
        <v>779</v>
      </c>
      <c r="C124" s="37">
        <v>0</v>
      </c>
      <c r="D124" s="12">
        <v>4842000</v>
      </c>
      <c r="E124" s="12">
        <v>6720000</v>
      </c>
      <c r="F124" s="12">
        <v>1615884</v>
      </c>
      <c r="G124" s="12">
        <v>1615884</v>
      </c>
      <c r="H124" s="12">
        <v>1615884</v>
      </c>
      <c r="I124" s="12">
        <v>0</v>
      </c>
      <c r="J124" s="12">
        <v>4159570</v>
      </c>
    </row>
    <row r="125" spans="1:10" ht="15">
      <c r="A125" s="53" t="s">
        <v>597</v>
      </c>
      <c r="B125" s="37" t="s">
        <v>780</v>
      </c>
      <c r="C125" s="37">
        <v>0</v>
      </c>
      <c r="D125" s="12">
        <v>2199000</v>
      </c>
      <c r="E125" s="12">
        <v>4063000</v>
      </c>
      <c r="F125" s="12">
        <v>1601884</v>
      </c>
      <c r="G125" s="12">
        <v>1601884</v>
      </c>
      <c r="H125" s="12">
        <v>1601884</v>
      </c>
      <c r="I125" s="12">
        <v>0</v>
      </c>
      <c r="J125" s="12">
        <v>4128108</v>
      </c>
    </row>
    <row r="126" spans="1:10" ht="15">
      <c r="A126" s="53" t="s">
        <v>598</v>
      </c>
      <c r="B126" s="37" t="s">
        <v>781</v>
      </c>
      <c r="C126" s="37">
        <v>0</v>
      </c>
      <c r="D126" s="12">
        <v>2199000</v>
      </c>
      <c r="E126" s="12">
        <v>4063000</v>
      </c>
      <c r="F126" s="12">
        <v>1601884</v>
      </c>
      <c r="G126" s="12">
        <v>1601884</v>
      </c>
      <c r="H126" s="12">
        <v>1601884</v>
      </c>
      <c r="I126" s="12">
        <v>0</v>
      </c>
      <c r="J126" s="12">
        <v>4128108</v>
      </c>
    </row>
    <row r="127" spans="1:10" ht="15">
      <c r="A127" s="53" t="s">
        <v>599</v>
      </c>
      <c r="B127" s="37" t="s">
        <v>782</v>
      </c>
      <c r="C127" s="37">
        <v>0</v>
      </c>
      <c r="D127" s="12">
        <v>2199000</v>
      </c>
      <c r="E127" s="12">
        <v>4063000</v>
      </c>
      <c r="F127" s="12">
        <v>1601884</v>
      </c>
      <c r="G127" s="12">
        <v>1601884</v>
      </c>
      <c r="H127" s="12">
        <v>1601884</v>
      </c>
      <c r="I127" s="12">
        <v>0</v>
      </c>
      <c r="J127" s="12">
        <v>4128108</v>
      </c>
    </row>
    <row r="128" spans="1:10" ht="30">
      <c r="A128" s="53" t="s">
        <v>600</v>
      </c>
      <c r="B128" s="37" t="s">
        <v>783</v>
      </c>
      <c r="C128" s="37">
        <v>0</v>
      </c>
      <c r="D128" s="12">
        <v>2643000</v>
      </c>
      <c r="E128" s="12">
        <v>2657000</v>
      </c>
      <c r="F128" s="12">
        <v>14000</v>
      </c>
      <c r="G128" s="12">
        <v>14000</v>
      </c>
      <c r="H128" s="12">
        <v>14000</v>
      </c>
      <c r="I128" s="12">
        <v>0</v>
      </c>
      <c r="J128" s="12">
        <v>31462</v>
      </c>
    </row>
    <row r="129" spans="1:10" ht="30">
      <c r="A129" s="53" t="s">
        <v>602</v>
      </c>
      <c r="B129" s="37" t="s">
        <v>784</v>
      </c>
      <c r="C129" s="37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17462</v>
      </c>
    </row>
    <row r="130" spans="1:10" ht="15">
      <c r="A130" s="53" t="s">
        <v>603</v>
      </c>
      <c r="B130" s="37" t="s">
        <v>785</v>
      </c>
      <c r="C130" s="37">
        <v>0</v>
      </c>
      <c r="D130" s="12">
        <v>2643000</v>
      </c>
      <c r="E130" s="12">
        <v>2657000</v>
      </c>
      <c r="F130" s="12">
        <v>14000</v>
      </c>
      <c r="G130" s="12">
        <v>14000</v>
      </c>
      <c r="H130" s="12">
        <v>14000</v>
      </c>
      <c r="I130" s="12">
        <v>0</v>
      </c>
      <c r="J130" s="12">
        <v>14000</v>
      </c>
    </row>
    <row r="131" spans="1:10" ht="30">
      <c r="A131" s="53" t="s">
        <v>605</v>
      </c>
      <c r="B131" s="37" t="s">
        <v>786</v>
      </c>
      <c r="C131" s="37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5039</v>
      </c>
    </row>
    <row r="132" spans="1:10" ht="15">
      <c r="A132" s="53" t="s">
        <v>606</v>
      </c>
      <c r="B132" s="37" t="s">
        <v>787</v>
      </c>
      <c r="C132" s="37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5039</v>
      </c>
    </row>
    <row r="133" spans="1:10" ht="15">
      <c r="A133" s="53" t="s">
        <v>607</v>
      </c>
      <c r="B133" s="37" t="s">
        <v>788</v>
      </c>
      <c r="C133" s="37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5039</v>
      </c>
    </row>
    <row r="134" spans="1:10" ht="30">
      <c r="A134" s="53" t="s">
        <v>666</v>
      </c>
      <c r="B134" s="37" t="s">
        <v>789</v>
      </c>
      <c r="C134" s="37">
        <v>0</v>
      </c>
      <c r="D134" s="12">
        <v>63192000</v>
      </c>
      <c r="E134" s="12">
        <v>63552000</v>
      </c>
      <c r="F134" s="12">
        <v>28480727</v>
      </c>
      <c r="G134" s="12">
        <v>28480727</v>
      </c>
      <c r="H134" s="12">
        <v>28480727</v>
      </c>
      <c r="I134" s="12">
        <v>0</v>
      </c>
      <c r="J134" s="12">
        <v>26874298</v>
      </c>
    </row>
    <row r="135" spans="1:10" ht="30">
      <c r="A135" s="53" t="s">
        <v>609</v>
      </c>
      <c r="B135" s="37" t="s">
        <v>790</v>
      </c>
      <c r="C135" s="37">
        <v>0</v>
      </c>
      <c r="D135" s="12">
        <v>26000</v>
      </c>
      <c r="E135" s="12">
        <v>33000</v>
      </c>
      <c r="F135" s="12">
        <v>29551</v>
      </c>
      <c r="G135" s="12">
        <v>29551</v>
      </c>
      <c r="H135" s="12">
        <v>29551</v>
      </c>
      <c r="I135" s="12">
        <v>0</v>
      </c>
      <c r="J135" s="12">
        <v>67124</v>
      </c>
    </row>
    <row r="136" spans="1:10" ht="15">
      <c r="A136" s="53" t="s">
        <v>612</v>
      </c>
      <c r="B136" s="37" t="s">
        <v>791</v>
      </c>
      <c r="C136" s="37">
        <v>0</v>
      </c>
      <c r="D136" s="12">
        <v>26000</v>
      </c>
      <c r="E136" s="12">
        <v>33000</v>
      </c>
      <c r="F136" s="12">
        <v>29551</v>
      </c>
      <c r="G136" s="12">
        <v>29551</v>
      </c>
      <c r="H136" s="12">
        <v>29551</v>
      </c>
      <c r="I136" s="12">
        <v>0</v>
      </c>
      <c r="J136" s="12">
        <v>67124</v>
      </c>
    </row>
    <row r="137" spans="1:10" ht="15">
      <c r="A137" s="53" t="s">
        <v>613</v>
      </c>
      <c r="B137" s="37" t="s">
        <v>792</v>
      </c>
      <c r="C137" s="37">
        <v>0</v>
      </c>
      <c r="D137" s="12">
        <v>26000</v>
      </c>
      <c r="E137" s="12">
        <v>33000</v>
      </c>
      <c r="F137" s="12">
        <v>29551</v>
      </c>
      <c r="G137" s="12">
        <v>29551</v>
      </c>
      <c r="H137" s="12">
        <v>29551</v>
      </c>
      <c r="I137" s="12">
        <v>0</v>
      </c>
      <c r="J137" s="12">
        <v>67124</v>
      </c>
    </row>
    <row r="138" spans="1:10" ht="15">
      <c r="A138" s="53" t="s">
        <v>614</v>
      </c>
      <c r="B138" s="37" t="s">
        <v>793</v>
      </c>
      <c r="C138" s="37">
        <v>0</v>
      </c>
      <c r="D138" s="12">
        <v>16329000</v>
      </c>
      <c r="E138" s="12">
        <v>16384000</v>
      </c>
      <c r="F138" s="12">
        <v>12550130</v>
      </c>
      <c r="G138" s="12">
        <v>12550130</v>
      </c>
      <c r="H138" s="12">
        <v>12550130</v>
      </c>
      <c r="I138" s="12">
        <v>0</v>
      </c>
      <c r="J138" s="12">
        <v>12550130</v>
      </c>
    </row>
    <row r="139" spans="1:10" ht="30">
      <c r="A139" s="53" t="s">
        <v>615</v>
      </c>
      <c r="B139" s="37" t="s">
        <v>794</v>
      </c>
      <c r="C139" s="37">
        <v>0</v>
      </c>
      <c r="D139" s="12">
        <v>3098000</v>
      </c>
      <c r="E139" s="12">
        <v>2666000</v>
      </c>
      <c r="F139" s="12">
        <v>2327939</v>
      </c>
      <c r="G139" s="12">
        <v>2327939</v>
      </c>
      <c r="H139" s="12">
        <v>2327939</v>
      </c>
      <c r="I139" s="12">
        <v>0</v>
      </c>
      <c r="J139" s="12">
        <v>2327939</v>
      </c>
    </row>
    <row r="140" spans="1:10" ht="15">
      <c r="A140" s="53" t="s">
        <v>616</v>
      </c>
      <c r="B140" s="37" t="s">
        <v>795</v>
      </c>
      <c r="C140" s="37">
        <v>0</v>
      </c>
      <c r="D140" s="12">
        <v>3098000</v>
      </c>
      <c r="E140" s="12">
        <v>2666000</v>
      </c>
      <c r="F140" s="12">
        <v>2327939</v>
      </c>
      <c r="G140" s="12">
        <v>2327939</v>
      </c>
      <c r="H140" s="12">
        <v>2327939</v>
      </c>
      <c r="I140" s="12">
        <v>0</v>
      </c>
      <c r="J140" s="12">
        <v>2327939</v>
      </c>
    </row>
    <row r="141" spans="1:10" ht="30">
      <c r="A141" s="53" t="s">
        <v>617</v>
      </c>
      <c r="B141" s="37" t="s">
        <v>796</v>
      </c>
      <c r="C141" s="37">
        <v>0</v>
      </c>
      <c r="D141" s="12">
        <v>13231000</v>
      </c>
      <c r="E141" s="12">
        <v>13718000</v>
      </c>
      <c r="F141" s="12">
        <v>10222191</v>
      </c>
      <c r="G141" s="12">
        <v>10222191</v>
      </c>
      <c r="H141" s="12">
        <v>10222191</v>
      </c>
      <c r="I141" s="12">
        <v>0</v>
      </c>
      <c r="J141" s="12">
        <v>10222191</v>
      </c>
    </row>
    <row r="142" spans="1:10" ht="15">
      <c r="A142" s="53" t="s">
        <v>618</v>
      </c>
      <c r="B142" s="37" t="s">
        <v>797</v>
      </c>
      <c r="C142" s="37">
        <v>0</v>
      </c>
      <c r="D142" s="12">
        <v>13231000</v>
      </c>
      <c r="E142" s="12">
        <v>13718000</v>
      </c>
      <c r="F142" s="12">
        <v>10222191</v>
      </c>
      <c r="G142" s="12">
        <v>10222191</v>
      </c>
      <c r="H142" s="12">
        <v>10222191</v>
      </c>
      <c r="I142" s="12">
        <v>0</v>
      </c>
      <c r="J142" s="12">
        <v>10222191</v>
      </c>
    </row>
    <row r="143" spans="1:10" ht="30">
      <c r="A143" s="53" t="s">
        <v>619</v>
      </c>
      <c r="B143" s="37" t="s">
        <v>798</v>
      </c>
      <c r="C143" s="37">
        <v>0</v>
      </c>
      <c r="D143" s="12">
        <v>39174000</v>
      </c>
      <c r="E143" s="12">
        <v>39015000</v>
      </c>
      <c r="F143" s="12">
        <v>10908596</v>
      </c>
      <c r="G143" s="12">
        <v>10908596</v>
      </c>
      <c r="H143" s="12">
        <v>10908596</v>
      </c>
      <c r="I143" s="12">
        <v>0</v>
      </c>
      <c r="J143" s="12">
        <v>10936151</v>
      </c>
    </row>
    <row r="144" spans="1:10" ht="30">
      <c r="A144" s="53" t="s">
        <v>620</v>
      </c>
      <c r="B144" s="37" t="s">
        <v>799</v>
      </c>
      <c r="C144" s="37">
        <v>0</v>
      </c>
      <c r="D144" s="12">
        <v>1715000</v>
      </c>
      <c r="E144" s="12">
        <v>1747000</v>
      </c>
      <c r="F144" s="12">
        <v>1685712</v>
      </c>
      <c r="G144" s="12">
        <v>1685712</v>
      </c>
      <c r="H144" s="12">
        <v>1685712</v>
      </c>
      <c r="I144" s="12">
        <v>0</v>
      </c>
      <c r="J144" s="12">
        <v>1713267</v>
      </c>
    </row>
    <row r="145" spans="1:10" ht="15">
      <c r="A145" s="53" t="s">
        <v>660</v>
      </c>
      <c r="B145" s="37" t="s">
        <v>800</v>
      </c>
      <c r="C145" s="37">
        <v>0</v>
      </c>
      <c r="D145" s="12">
        <v>145000</v>
      </c>
      <c r="E145" s="12">
        <v>145000</v>
      </c>
      <c r="F145" s="12">
        <v>90043</v>
      </c>
      <c r="G145" s="12">
        <v>90043</v>
      </c>
      <c r="H145" s="12">
        <v>90043</v>
      </c>
      <c r="I145" s="12">
        <v>0</v>
      </c>
      <c r="J145" s="12">
        <v>117598</v>
      </c>
    </row>
    <row r="146" spans="1:10" ht="15">
      <c r="A146" s="53" t="s">
        <v>622</v>
      </c>
      <c r="B146" s="37" t="s">
        <v>801</v>
      </c>
      <c r="C146" s="37">
        <v>0</v>
      </c>
      <c r="D146" s="12">
        <v>299000</v>
      </c>
      <c r="E146" s="12">
        <v>331000</v>
      </c>
      <c r="F146" s="12">
        <v>324693</v>
      </c>
      <c r="G146" s="12">
        <v>324693</v>
      </c>
      <c r="H146" s="12">
        <v>324693</v>
      </c>
      <c r="I146" s="12">
        <v>0</v>
      </c>
      <c r="J146" s="12">
        <v>324693</v>
      </c>
    </row>
    <row r="147" spans="1:10" ht="15">
      <c r="A147" s="53" t="s">
        <v>623</v>
      </c>
      <c r="B147" s="37" t="s">
        <v>802</v>
      </c>
      <c r="C147" s="37">
        <v>0</v>
      </c>
      <c r="D147" s="12">
        <v>1268000</v>
      </c>
      <c r="E147" s="12">
        <v>1268000</v>
      </c>
      <c r="F147" s="12">
        <v>1268000</v>
      </c>
      <c r="G147" s="12">
        <v>1268000</v>
      </c>
      <c r="H147" s="12">
        <v>1268000</v>
      </c>
      <c r="I147" s="12">
        <v>0</v>
      </c>
      <c r="J147" s="12">
        <v>1268000</v>
      </c>
    </row>
    <row r="148" spans="1:10" ht="30">
      <c r="A148" s="53" t="s">
        <v>624</v>
      </c>
      <c r="B148" s="37" t="s">
        <v>803</v>
      </c>
      <c r="C148" s="37">
        <v>0</v>
      </c>
      <c r="D148" s="12">
        <v>3000</v>
      </c>
      <c r="E148" s="12">
        <v>3000</v>
      </c>
      <c r="F148" s="12">
        <v>2976</v>
      </c>
      <c r="G148" s="12">
        <v>2976</v>
      </c>
      <c r="H148" s="12">
        <v>2976</v>
      </c>
      <c r="I148" s="12">
        <v>0</v>
      </c>
      <c r="J148" s="12">
        <v>2976</v>
      </c>
    </row>
    <row r="149" spans="1:10" ht="15">
      <c r="A149" s="53" t="s">
        <v>628</v>
      </c>
      <c r="B149" s="37" t="s">
        <v>804</v>
      </c>
      <c r="C149" s="37">
        <v>0</v>
      </c>
      <c r="D149" s="12">
        <v>37459000</v>
      </c>
      <c r="E149" s="12">
        <v>37268000</v>
      </c>
      <c r="F149" s="12">
        <v>9222884</v>
      </c>
      <c r="G149" s="12">
        <v>9222884</v>
      </c>
      <c r="H149" s="12">
        <v>9222884</v>
      </c>
      <c r="I149" s="12">
        <v>0</v>
      </c>
      <c r="J149" s="12">
        <v>9222884</v>
      </c>
    </row>
    <row r="150" spans="1:10" ht="45">
      <c r="A150" s="53" t="s">
        <v>629</v>
      </c>
      <c r="B150" s="37" t="s">
        <v>805</v>
      </c>
      <c r="C150" s="37">
        <v>0</v>
      </c>
      <c r="D150" s="12">
        <v>7663000</v>
      </c>
      <c r="E150" s="12">
        <v>8120000</v>
      </c>
      <c r="F150" s="12">
        <v>4992450</v>
      </c>
      <c r="G150" s="12">
        <v>4992450</v>
      </c>
      <c r="H150" s="12">
        <v>4992450</v>
      </c>
      <c r="I150" s="12">
        <v>0</v>
      </c>
      <c r="J150" s="12">
        <v>3320893</v>
      </c>
    </row>
    <row r="151" spans="1:10" ht="30">
      <c r="A151" s="53" t="s">
        <v>631</v>
      </c>
      <c r="B151" s="37" t="s">
        <v>806</v>
      </c>
      <c r="C151" s="37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270460</v>
      </c>
    </row>
    <row r="152" spans="1:10" ht="15">
      <c r="A152" s="53" t="s">
        <v>632</v>
      </c>
      <c r="B152" s="37" t="s">
        <v>807</v>
      </c>
      <c r="C152" s="37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270460</v>
      </c>
    </row>
    <row r="153" spans="1:10" ht="15">
      <c r="A153" s="53" t="s">
        <v>633</v>
      </c>
      <c r="B153" s="37" t="s">
        <v>808</v>
      </c>
      <c r="C153" s="37">
        <v>0</v>
      </c>
      <c r="D153" s="12">
        <v>197000</v>
      </c>
      <c r="E153" s="12">
        <v>654000</v>
      </c>
      <c r="F153" s="12">
        <v>107215</v>
      </c>
      <c r="G153" s="12">
        <v>107215</v>
      </c>
      <c r="H153" s="12">
        <v>107215</v>
      </c>
      <c r="I153" s="12">
        <v>0</v>
      </c>
      <c r="J153" s="12">
        <v>165198</v>
      </c>
    </row>
    <row r="154" spans="1:10" ht="30">
      <c r="A154" s="53" t="s">
        <v>634</v>
      </c>
      <c r="B154" s="37" t="s">
        <v>809</v>
      </c>
      <c r="C154" s="37">
        <v>0</v>
      </c>
      <c r="D154" s="12">
        <v>7466000</v>
      </c>
      <c r="E154" s="12">
        <v>7466000</v>
      </c>
      <c r="F154" s="12">
        <v>4885235</v>
      </c>
      <c r="G154" s="12">
        <v>4885235</v>
      </c>
      <c r="H154" s="12">
        <v>4885235</v>
      </c>
      <c r="I154" s="12">
        <v>0</v>
      </c>
      <c r="J154" s="12">
        <v>2885235</v>
      </c>
    </row>
    <row r="155" spans="1:10" ht="30">
      <c r="A155" s="53" t="s">
        <v>635</v>
      </c>
      <c r="B155" s="37" t="s">
        <v>810</v>
      </c>
      <c r="C155" s="37">
        <v>0</v>
      </c>
      <c r="D155" s="12">
        <v>146430000</v>
      </c>
      <c r="E155" s="12">
        <v>145236000</v>
      </c>
      <c r="F155" s="12">
        <v>124647380</v>
      </c>
      <c r="G155" s="12">
        <v>124647380</v>
      </c>
      <c r="H155" s="12">
        <v>124647380</v>
      </c>
      <c r="I155" s="12">
        <v>0</v>
      </c>
      <c r="J155" s="12">
        <v>124775077</v>
      </c>
    </row>
    <row r="156" spans="1:10" ht="30">
      <c r="A156" s="53" t="s">
        <v>636</v>
      </c>
      <c r="B156" s="37" t="s">
        <v>811</v>
      </c>
      <c r="C156" s="37">
        <v>0</v>
      </c>
      <c r="D156" s="12">
        <v>604000</v>
      </c>
      <c r="E156" s="12">
        <v>604000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</row>
    <row r="157" spans="1:10" ht="30">
      <c r="A157" s="53" t="s">
        <v>637</v>
      </c>
      <c r="B157" s="37" t="s">
        <v>812</v>
      </c>
      <c r="C157" s="37">
        <v>0</v>
      </c>
      <c r="D157" s="12">
        <v>604000</v>
      </c>
      <c r="E157" s="12">
        <v>604000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</row>
    <row r="158" spans="1:10" ht="15">
      <c r="A158" s="53" t="s">
        <v>638</v>
      </c>
      <c r="B158" s="37" t="s">
        <v>813</v>
      </c>
      <c r="C158" s="37">
        <v>0</v>
      </c>
      <c r="D158" s="12">
        <v>604000</v>
      </c>
      <c r="E158" s="12">
        <v>604000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</row>
    <row r="159" spans="1:10" ht="30">
      <c r="A159" s="53" t="s">
        <v>639</v>
      </c>
      <c r="B159" s="37" t="s">
        <v>814</v>
      </c>
      <c r="C159" s="37">
        <v>0</v>
      </c>
      <c r="D159" s="12">
        <v>145826000</v>
      </c>
      <c r="E159" s="12">
        <v>144632000</v>
      </c>
      <c r="F159" s="12">
        <v>124647380</v>
      </c>
      <c r="G159" s="12">
        <v>124647380</v>
      </c>
      <c r="H159" s="12">
        <v>124647380</v>
      </c>
      <c r="I159" s="12">
        <v>0</v>
      </c>
      <c r="J159" s="12">
        <v>124775077</v>
      </c>
    </row>
    <row r="160" spans="1:10" ht="15">
      <c r="A160" s="53" t="s">
        <v>640</v>
      </c>
      <c r="B160" s="37" t="s">
        <v>815</v>
      </c>
      <c r="C160" s="37">
        <v>0</v>
      </c>
      <c r="D160" s="12">
        <v>912000</v>
      </c>
      <c r="E160" s="12">
        <v>812000</v>
      </c>
      <c r="F160" s="12">
        <v>349981</v>
      </c>
      <c r="G160" s="12">
        <v>349981</v>
      </c>
      <c r="H160" s="12">
        <v>349981</v>
      </c>
      <c r="I160" s="12">
        <v>0</v>
      </c>
      <c r="J160" s="12">
        <v>477678</v>
      </c>
    </row>
    <row r="161" spans="1:10" ht="30">
      <c r="A161" s="53" t="s">
        <v>641</v>
      </c>
      <c r="B161" s="37" t="s">
        <v>816</v>
      </c>
      <c r="C161" s="37">
        <v>0</v>
      </c>
      <c r="D161" s="12">
        <v>144914000</v>
      </c>
      <c r="E161" s="12">
        <v>143820000</v>
      </c>
      <c r="F161" s="12">
        <v>124297399</v>
      </c>
      <c r="G161" s="12">
        <v>124297399</v>
      </c>
      <c r="H161" s="12">
        <v>124297399</v>
      </c>
      <c r="I161" s="12">
        <v>0</v>
      </c>
      <c r="J161" s="12">
        <v>124297399</v>
      </c>
    </row>
    <row r="162" spans="1:10" ht="15">
      <c r="A162" s="53" t="s">
        <v>642</v>
      </c>
      <c r="B162" s="37" t="s">
        <v>817</v>
      </c>
      <c r="C162" s="37">
        <v>0</v>
      </c>
      <c r="D162" s="12">
        <v>144914000</v>
      </c>
      <c r="E162" s="12">
        <v>143820000</v>
      </c>
      <c r="F162" s="12">
        <v>124297399</v>
      </c>
      <c r="G162" s="12">
        <v>124297399</v>
      </c>
      <c r="H162" s="12">
        <v>124297399</v>
      </c>
      <c r="I162" s="12">
        <v>0</v>
      </c>
      <c r="J162" s="12">
        <v>124297399</v>
      </c>
    </row>
    <row r="163" spans="1:10" ht="30">
      <c r="A163" s="53" t="s">
        <v>667</v>
      </c>
      <c r="B163" s="37" t="s">
        <v>818</v>
      </c>
      <c r="C163" s="37">
        <v>0</v>
      </c>
      <c r="D163" s="12">
        <v>47133000</v>
      </c>
      <c r="E163" s="12">
        <v>47884000</v>
      </c>
      <c r="F163" s="12">
        <v>13749574</v>
      </c>
      <c r="G163" s="12">
        <v>13749574</v>
      </c>
      <c r="H163" s="12">
        <v>13749574</v>
      </c>
      <c r="I163" s="12">
        <v>0</v>
      </c>
      <c r="J163" s="12">
        <v>13871872</v>
      </c>
    </row>
    <row r="164" spans="1:10" ht="30">
      <c r="A164" s="53" t="s">
        <v>644</v>
      </c>
      <c r="B164" s="37" t="s">
        <v>819</v>
      </c>
      <c r="C164" s="37">
        <v>0</v>
      </c>
      <c r="D164" s="12">
        <v>0</v>
      </c>
      <c r="E164" s="12">
        <v>0</v>
      </c>
      <c r="F164" s="12">
        <v>-36894</v>
      </c>
      <c r="G164" s="12">
        <v>-36894</v>
      </c>
      <c r="H164" s="12">
        <v>-36894</v>
      </c>
      <c r="I164" s="12">
        <v>0</v>
      </c>
      <c r="J164" s="12">
        <v>0</v>
      </c>
    </row>
    <row r="165" spans="1:10" ht="45">
      <c r="A165" s="53" t="s">
        <v>662</v>
      </c>
      <c r="B165" s="37" t="s">
        <v>820</v>
      </c>
      <c r="C165" s="37">
        <v>0</v>
      </c>
      <c r="D165" s="12">
        <v>0</v>
      </c>
      <c r="E165" s="12">
        <v>0</v>
      </c>
      <c r="F165" s="12">
        <v>-36894</v>
      </c>
      <c r="G165" s="12">
        <v>-36894</v>
      </c>
      <c r="H165" s="12">
        <v>-36894</v>
      </c>
      <c r="I165" s="12">
        <v>0</v>
      </c>
      <c r="J165" s="12">
        <v>0</v>
      </c>
    </row>
    <row r="166" spans="1:10" ht="15">
      <c r="A166" s="53" t="s">
        <v>646</v>
      </c>
      <c r="B166" s="37" t="s">
        <v>821</v>
      </c>
      <c r="C166" s="37">
        <v>0</v>
      </c>
      <c r="D166" s="12">
        <v>0</v>
      </c>
      <c r="E166" s="12">
        <v>0</v>
      </c>
      <c r="F166" s="12">
        <v>-36894</v>
      </c>
      <c r="G166" s="12">
        <v>-36894</v>
      </c>
      <c r="H166" s="12">
        <v>-36894</v>
      </c>
      <c r="I166" s="12">
        <v>0</v>
      </c>
      <c r="J166" s="12">
        <v>0</v>
      </c>
    </row>
    <row r="167" spans="1:10" ht="15">
      <c r="A167" s="53" t="s">
        <v>668</v>
      </c>
      <c r="B167" s="37" t="s">
        <v>822</v>
      </c>
      <c r="C167" s="37">
        <v>0</v>
      </c>
      <c r="D167" s="12">
        <v>47133000</v>
      </c>
      <c r="E167" s="12">
        <v>47884000</v>
      </c>
      <c r="F167" s="12">
        <v>13786468</v>
      </c>
      <c r="G167" s="12">
        <v>13786468</v>
      </c>
      <c r="H167" s="12">
        <v>13786468</v>
      </c>
      <c r="I167" s="12">
        <v>0</v>
      </c>
      <c r="J167" s="12">
        <v>13871872</v>
      </c>
    </row>
    <row r="168" spans="1:10" ht="15">
      <c r="A168" s="53" t="s">
        <v>651</v>
      </c>
      <c r="B168" s="37" t="s">
        <v>823</v>
      </c>
      <c r="C168" s="37">
        <v>0</v>
      </c>
      <c r="D168" s="12">
        <v>44058000</v>
      </c>
      <c r="E168" s="12">
        <v>43928000</v>
      </c>
      <c r="F168" s="12">
        <v>10056213</v>
      </c>
      <c r="G168" s="12">
        <v>10056213</v>
      </c>
      <c r="H168" s="12">
        <v>10056213</v>
      </c>
      <c r="I168" s="12">
        <v>0</v>
      </c>
      <c r="J168" s="12">
        <v>10056213</v>
      </c>
    </row>
    <row r="169" spans="1:10" ht="15">
      <c r="A169" s="53" t="s">
        <v>652</v>
      </c>
      <c r="B169" s="37" t="s">
        <v>824</v>
      </c>
      <c r="C169" s="37">
        <v>0</v>
      </c>
      <c r="D169" s="12">
        <v>44058000</v>
      </c>
      <c r="E169" s="12">
        <v>43928000</v>
      </c>
      <c r="F169" s="12">
        <v>10056213</v>
      </c>
      <c r="G169" s="12">
        <v>10056213</v>
      </c>
      <c r="H169" s="12">
        <v>10056213</v>
      </c>
      <c r="I169" s="12">
        <v>0</v>
      </c>
      <c r="J169" s="12">
        <v>10056213</v>
      </c>
    </row>
    <row r="170" spans="1:10" ht="15">
      <c r="A170" s="53" t="s">
        <v>653</v>
      </c>
      <c r="B170" s="37" t="s">
        <v>825</v>
      </c>
      <c r="C170" s="37">
        <v>0</v>
      </c>
      <c r="D170" s="12">
        <v>3075000</v>
      </c>
      <c r="E170" s="12">
        <v>3956000</v>
      </c>
      <c r="F170" s="12">
        <v>3730255</v>
      </c>
      <c r="G170" s="12">
        <v>3730255</v>
      </c>
      <c r="H170" s="12">
        <v>3730255</v>
      </c>
      <c r="I170" s="12">
        <v>0</v>
      </c>
      <c r="J170" s="12">
        <v>3815659</v>
      </c>
    </row>
    <row r="171" spans="1:10" ht="15">
      <c r="A171" s="53" t="s">
        <v>654</v>
      </c>
      <c r="B171" s="37" t="s">
        <v>826</v>
      </c>
      <c r="C171" s="37">
        <v>0</v>
      </c>
      <c r="D171" s="12">
        <v>3075000</v>
      </c>
      <c r="E171" s="12">
        <v>3956000</v>
      </c>
      <c r="F171" s="12">
        <v>3730255</v>
      </c>
      <c r="G171" s="12">
        <v>3730255</v>
      </c>
      <c r="H171" s="12">
        <v>3730255</v>
      </c>
      <c r="I171" s="12">
        <v>0</v>
      </c>
      <c r="J171" s="12">
        <v>3815659</v>
      </c>
    </row>
  </sheetData>
  <sheetProtection/>
  <mergeCells count="11">
    <mergeCell ref="I7:I8"/>
    <mergeCell ref="J7:J8"/>
    <mergeCell ref="A3:J3"/>
    <mergeCell ref="A4:J4"/>
    <mergeCell ref="A7:A8"/>
    <mergeCell ref="B7:B8"/>
    <mergeCell ref="C7:C8"/>
    <mergeCell ref="D7:E7"/>
    <mergeCell ref="F7:F8"/>
    <mergeCell ref="G7:G8"/>
    <mergeCell ref="H7:H8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85" r:id="rId1"/>
  <headerFooter>
    <oddHeader>&amp;R&amp;"Trebuchet MS,Obișnuit"Anexa nr.10 la HCJ nr.______/2014</oddHeader>
    <oddFooter>&amp;R&amp;"Trebuchet MS,Obișnuit"&amp;P/&amp;N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50.57421875" style="14" customWidth="1"/>
    <col min="2" max="2" width="9.140625" style="4" customWidth="1"/>
    <col min="3" max="3" width="10.8515625" style="4" customWidth="1"/>
    <col min="4" max="4" width="11.421875" style="4" bestFit="1" customWidth="1"/>
    <col min="5" max="5" width="11.7109375" style="4" customWidth="1"/>
    <col min="6" max="7" width="12.00390625" style="4" customWidth="1"/>
    <col min="8" max="8" width="12.140625" style="4" customWidth="1"/>
    <col min="9" max="9" width="12.00390625" style="4" customWidth="1"/>
    <col min="10" max="10" width="12.421875" style="4" customWidth="1"/>
    <col min="11" max="16384" width="9.140625" style="4" customWidth="1"/>
  </cols>
  <sheetData>
    <row r="1" spans="1:10" ht="15">
      <c r="A1" s="45"/>
      <c r="B1" s="46"/>
      <c r="C1" s="46"/>
      <c r="J1" s="47"/>
    </row>
    <row r="2" spans="1:3" ht="15">
      <c r="A2" s="48"/>
      <c r="B2" s="46"/>
      <c r="C2" s="46"/>
    </row>
    <row r="3" spans="1:10" ht="15">
      <c r="A3" s="102" t="s">
        <v>581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">
      <c r="A4" s="102" t="s">
        <v>295</v>
      </c>
      <c r="B4" s="102"/>
      <c r="C4" s="102"/>
      <c r="D4" s="102"/>
      <c r="E4" s="102"/>
      <c r="F4" s="102"/>
      <c r="G4" s="102"/>
      <c r="H4" s="102"/>
      <c r="I4" s="102"/>
      <c r="J4" s="102"/>
    </row>
    <row r="6" spans="1:10" ht="15">
      <c r="A6" s="50" t="s">
        <v>827</v>
      </c>
      <c r="B6" s="46"/>
      <c r="C6" s="46"/>
      <c r="J6" s="47" t="s">
        <v>190</v>
      </c>
    </row>
    <row r="7" spans="1:10" s="32" customFormat="1" ht="15">
      <c r="A7" s="106" t="s">
        <v>371</v>
      </c>
      <c r="B7" s="106" t="s">
        <v>372</v>
      </c>
      <c r="C7" s="109" t="s">
        <v>583</v>
      </c>
      <c r="D7" s="108" t="s">
        <v>584</v>
      </c>
      <c r="E7" s="108"/>
      <c r="F7" s="108" t="s">
        <v>585</v>
      </c>
      <c r="G7" s="108" t="s">
        <v>586</v>
      </c>
      <c r="H7" s="108" t="s">
        <v>587</v>
      </c>
      <c r="I7" s="108" t="s">
        <v>588</v>
      </c>
      <c r="J7" s="108" t="s">
        <v>589</v>
      </c>
    </row>
    <row r="8" spans="1:10" s="32" customFormat="1" ht="45">
      <c r="A8" s="106"/>
      <c r="B8" s="106"/>
      <c r="C8" s="110"/>
      <c r="D8" s="31" t="s">
        <v>590</v>
      </c>
      <c r="E8" s="31" t="s">
        <v>591</v>
      </c>
      <c r="F8" s="108"/>
      <c r="G8" s="108"/>
      <c r="H8" s="108"/>
      <c r="I8" s="108"/>
      <c r="J8" s="108"/>
    </row>
    <row r="9" spans="1:10" ht="15">
      <c r="A9" s="54" t="s">
        <v>95</v>
      </c>
      <c r="B9" s="54" t="s">
        <v>96</v>
      </c>
      <c r="C9" s="54" t="s">
        <v>380</v>
      </c>
      <c r="D9" s="54" t="s">
        <v>381</v>
      </c>
      <c r="E9" s="54" t="s">
        <v>592</v>
      </c>
      <c r="F9" s="54" t="s">
        <v>382</v>
      </c>
      <c r="G9" s="54" t="s">
        <v>383</v>
      </c>
      <c r="H9" s="54" t="s">
        <v>384</v>
      </c>
      <c r="I9" s="54" t="s">
        <v>593</v>
      </c>
      <c r="J9" s="54" t="s">
        <v>594</v>
      </c>
    </row>
    <row r="10" spans="1:10" ht="30">
      <c r="A10" s="53" t="s">
        <v>828</v>
      </c>
      <c r="B10" s="37" t="s">
        <v>937</v>
      </c>
      <c r="C10" s="37">
        <v>0</v>
      </c>
      <c r="D10" s="12">
        <v>469826000</v>
      </c>
      <c r="E10" s="12">
        <v>469899000</v>
      </c>
      <c r="F10" s="12">
        <v>364791356</v>
      </c>
      <c r="G10" s="12">
        <v>364791356</v>
      </c>
      <c r="H10" s="12">
        <v>364791356</v>
      </c>
      <c r="I10" s="12">
        <v>0</v>
      </c>
      <c r="J10" s="12">
        <v>343733174</v>
      </c>
    </row>
    <row r="11" spans="1:10" ht="15">
      <c r="A11" s="53" t="s">
        <v>829</v>
      </c>
      <c r="B11" s="37" t="s">
        <v>938</v>
      </c>
      <c r="C11" s="37">
        <v>0</v>
      </c>
      <c r="D11" s="12">
        <v>208229000</v>
      </c>
      <c r="E11" s="12">
        <v>206507000</v>
      </c>
      <c r="F11" s="12">
        <v>196297791</v>
      </c>
      <c r="G11" s="12">
        <v>196297791</v>
      </c>
      <c r="H11" s="12">
        <v>196297791</v>
      </c>
      <c r="I11" s="12">
        <v>0</v>
      </c>
      <c r="J11" s="12">
        <v>174047318</v>
      </c>
    </row>
    <row r="12" spans="1:10" ht="30">
      <c r="A12" s="53" t="s">
        <v>830</v>
      </c>
      <c r="B12" s="37" t="s">
        <v>939</v>
      </c>
      <c r="C12" s="37">
        <v>0</v>
      </c>
      <c r="D12" s="12">
        <v>207239000</v>
      </c>
      <c r="E12" s="12">
        <v>205517000</v>
      </c>
      <c r="F12" s="12">
        <v>195744114</v>
      </c>
      <c r="G12" s="12">
        <v>195744114</v>
      </c>
      <c r="H12" s="12">
        <v>195744114</v>
      </c>
      <c r="I12" s="12">
        <v>0</v>
      </c>
      <c r="J12" s="12">
        <v>173063022</v>
      </c>
    </row>
    <row r="13" spans="1:10" ht="15">
      <c r="A13" s="53" t="s">
        <v>831</v>
      </c>
      <c r="B13" s="37" t="s">
        <v>155</v>
      </c>
      <c r="C13" s="37">
        <v>0</v>
      </c>
      <c r="D13" s="12">
        <v>47829000</v>
      </c>
      <c r="E13" s="12">
        <v>46835000</v>
      </c>
      <c r="F13" s="12">
        <v>46559909</v>
      </c>
      <c r="G13" s="12">
        <v>46559909</v>
      </c>
      <c r="H13" s="12">
        <v>46559909</v>
      </c>
      <c r="I13" s="12">
        <v>0</v>
      </c>
      <c r="J13" s="12">
        <v>32201955</v>
      </c>
    </row>
    <row r="14" spans="1:10" ht="30">
      <c r="A14" s="53" t="s">
        <v>832</v>
      </c>
      <c r="B14" s="37" t="s">
        <v>940</v>
      </c>
      <c r="C14" s="37">
        <v>0</v>
      </c>
      <c r="D14" s="12">
        <v>36980459</v>
      </c>
      <c r="E14" s="12">
        <v>36669867</v>
      </c>
      <c r="F14" s="12">
        <v>36491559</v>
      </c>
      <c r="G14" s="12">
        <v>36491559</v>
      </c>
      <c r="H14" s="12">
        <v>36491559</v>
      </c>
      <c r="I14" s="12">
        <v>0</v>
      </c>
      <c r="J14" s="12">
        <v>25328763</v>
      </c>
    </row>
    <row r="15" spans="1:10" ht="15">
      <c r="A15" s="53" t="s">
        <v>833</v>
      </c>
      <c r="B15" s="37" t="s">
        <v>941</v>
      </c>
      <c r="C15" s="37">
        <v>0</v>
      </c>
      <c r="D15" s="12">
        <v>27522512</v>
      </c>
      <c r="E15" s="12">
        <v>27880578</v>
      </c>
      <c r="F15" s="12">
        <v>27799490</v>
      </c>
      <c r="G15" s="12">
        <v>27799490</v>
      </c>
      <c r="H15" s="12">
        <v>27799490</v>
      </c>
      <c r="I15" s="12">
        <v>0</v>
      </c>
      <c r="J15" s="12">
        <v>19419867</v>
      </c>
    </row>
    <row r="16" spans="1:10" ht="15">
      <c r="A16" s="53" t="s">
        <v>834</v>
      </c>
      <c r="B16" s="37" t="s">
        <v>942</v>
      </c>
      <c r="C16" s="37">
        <v>0</v>
      </c>
      <c r="D16" s="12">
        <v>5001385</v>
      </c>
      <c r="E16" s="12">
        <v>4497105</v>
      </c>
      <c r="F16" s="12">
        <v>4474179</v>
      </c>
      <c r="G16" s="12">
        <v>4474179</v>
      </c>
      <c r="H16" s="12">
        <v>4474179</v>
      </c>
      <c r="I16" s="12">
        <v>0</v>
      </c>
      <c r="J16" s="12">
        <v>3265741</v>
      </c>
    </row>
    <row r="17" spans="1:10" ht="15">
      <c r="A17" s="53" t="s">
        <v>835</v>
      </c>
      <c r="B17" s="37" t="s">
        <v>943</v>
      </c>
      <c r="C17" s="37">
        <v>0</v>
      </c>
      <c r="D17" s="12">
        <v>2229125</v>
      </c>
      <c r="E17" s="12">
        <v>2123188</v>
      </c>
      <c r="F17" s="12">
        <v>2106026</v>
      </c>
      <c r="G17" s="12">
        <v>2106026</v>
      </c>
      <c r="H17" s="12">
        <v>2106026</v>
      </c>
      <c r="I17" s="12">
        <v>0</v>
      </c>
      <c r="J17" s="12">
        <v>1054924</v>
      </c>
    </row>
    <row r="18" spans="1:10" ht="15">
      <c r="A18" s="53" t="s">
        <v>836</v>
      </c>
      <c r="B18" s="37" t="s">
        <v>944</v>
      </c>
      <c r="C18" s="37">
        <v>0</v>
      </c>
      <c r="D18" s="12">
        <v>211075</v>
      </c>
      <c r="E18" s="12">
        <v>196925</v>
      </c>
      <c r="F18" s="12">
        <v>195817</v>
      </c>
      <c r="G18" s="12">
        <v>195817</v>
      </c>
      <c r="H18" s="12">
        <v>195817</v>
      </c>
      <c r="I18" s="12">
        <v>0</v>
      </c>
      <c r="J18" s="12">
        <v>144358</v>
      </c>
    </row>
    <row r="19" spans="1:10" ht="15">
      <c r="A19" s="53" t="s">
        <v>837</v>
      </c>
      <c r="B19" s="37" t="s">
        <v>945</v>
      </c>
      <c r="C19" s="37">
        <v>0</v>
      </c>
      <c r="D19" s="12">
        <v>439500</v>
      </c>
      <c r="E19" s="12">
        <v>308700</v>
      </c>
      <c r="F19" s="12">
        <v>307972</v>
      </c>
      <c r="G19" s="12">
        <v>307972</v>
      </c>
      <c r="H19" s="12">
        <v>307972</v>
      </c>
      <c r="I19" s="12">
        <v>0</v>
      </c>
      <c r="J19" s="12">
        <v>303630</v>
      </c>
    </row>
    <row r="20" spans="1:10" ht="15">
      <c r="A20" s="53" t="s">
        <v>838</v>
      </c>
      <c r="B20" s="37" t="s">
        <v>946</v>
      </c>
      <c r="C20" s="37">
        <v>0</v>
      </c>
      <c r="D20" s="12">
        <v>714000</v>
      </c>
      <c r="E20" s="12">
        <v>695500</v>
      </c>
      <c r="F20" s="12">
        <v>689105</v>
      </c>
      <c r="G20" s="12">
        <v>689105</v>
      </c>
      <c r="H20" s="12">
        <v>689105</v>
      </c>
      <c r="I20" s="12">
        <v>0</v>
      </c>
      <c r="J20" s="12">
        <v>644799</v>
      </c>
    </row>
    <row r="21" spans="1:10" ht="15">
      <c r="A21" s="53" t="s">
        <v>839</v>
      </c>
      <c r="B21" s="37" t="s">
        <v>947</v>
      </c>
      <c r="C21" s="37">
        <v>0</v>
      </c>
      <c r="D21" s="12">
        <v>59540</v>
      </c>
      <c r="E21" s="12">
        <v>43677</v>
      </c>
      <c r="F21" s="12">
        <v>33546</v>
      </c>
      <c r="G21" s="12">
        <v>33546</v>
      </c>
      <c r="H21" s="12">
        <v>33546</v>
      </c>
      <c r="I21" s="12">
        <v>0</v>
      </c>
      <c r="J21" s="12">
        <v>26712</v>
      </c>
    </row>
    <row r="22" spans="1:10" ht="15">
      <c r="A22" s="53" t="s">
        <v>840</v>
      </c>
      <c r="B22" s="37" t="s">
        <v>948</v>
      </c>
      <c r="C22" s="37">
        <v>0</v>
      </c>
      <c r="D22" s="12">
        <v>92000</v>
      </c>
      <c r="E22" s="12">
        <v>101300</v>
      </c>
      <c r="F22" s="12">
        <v>94677</v>
      </c>
      <c r="G22" s="12">
        <v>94677</v>
      </c>
      <c r="H22" s="12">
        <v>94677</v>
      </c>
      <c r="I22" s="12">
        <v>0</v>
      </c>
      <c r="J22" s="12">
        <v>95098</v>
      </c>
    </row>
    <row r="23" spans="1:10" ht="15">
      <c r="A23" s="53" t="s">
        <v>841</v>
      </c>
      <c r="B23" s="37" t="s">
        <v>949</v>
      </c>
      <c r="C23" s="37">
        <v>0</v>
      </c>
      <c r="D23" s="12">
        <v>711322</v>
      </c>
      <c r="E23" s="12">
        <v>822894</v>
      </c>
      <c r="F23" s="12">
        <v>790747</v>
      </c>
      <c r="G23" s="12">
        <v>790747</v>
      </c>
      <c r="H23" s="12">
        <v>790747</v>
      </c>
      <c r="I23" s="12">
        <v>0</v>
      </c>
      <c r="J23" s="12">
        <v>373634</v>
      </c>
    </row>
    <row r="24" spans="1:10" ht="15">
      <c r="A24" s="53" t="s">
        <v>842</v>
      </c>
      <c r="B24" s="37" t="s">
        <v>950</v>
      </c>
      <c r="C24" s="37">
        <v>0</v>
      </c>
      <c r="D24" s="12">
        <v>10848541</v>
      </c>
      <c r="E24" s="12">
        <v>10165133</v>
      </c>
      <c r="F24" s="12">
        <v>10068350</v>
      </c>
      <c r="G24" s="12">
        <v>10068350</v>
      </c>
      <c r="H24" s="12">
        <v>10068350</v>
      </c>
      <c r="I24" s="12">
        <v>0</v>
      </c>
      <c r="J24" s="12">
        <v>6873192</v>
      </c>
    </row>
    <row r="25" spans="1:10" ht="15">
      <c r="A25" s="53" t="s">
        <v>843</v>
      </c>
      <c r="B25" s="37" t="s">
        <v>951</v>
      </c>
      <c r="C25" s="37">
        <v>0</v>
      </c>
      <c r="D25" s="12">
        <v>7814890</v>
      </c>
      <c r="E25" s="12">
        <v>7543853</v>
      </c>
      <c r="F25" s="12">
        <v>7513229</v>
      </c>
      <c r="G25" s="12">
        <v>7513229</v>
      </c>
      <c r="H25" s="12">
        <v>7513229</v>
      </c>
      <c r="I25" s="12">
        <v>0</v>
      </c>
      <c r="J25" s="12">
        <v>5184107</v>
      </c>
    </row>
    <row r="26" spans="1:10" ht="15">
      <c r="A26" s="53" t="s">
        <v>844</v>
      </c>
      <c r="B26" s="37" t="s">
        <v>952</v>
      </c>
      <c r="C26" s="37">
        <v>0</v>
      </c>
      <c r="D26" s="12">
        <v>207800</v>
      </c>
      <c r="E26" s="12">
        <v>184973</v>
      </c>
      <c r="F26" s="12">
        <v>179657</v>
      </c>
      <c r="G26" s="12">
        <v>179657</v>
      </c>
      <c r="H26" s="12">
        <v>179657</v>
      </c>
      <c r="I26" s="12">
        <v>0</v>
      </c>
      <c r="J26" s="12">
        <v>124136</v>
      </c>
    </row>
    <row r="27" spans="1:10" ht="15">
      <c r="A27" s="53" t="s">
        <v>845</v>
      </c>
      <c r="B27" s="37" t="s">
        <v>953</v>
      </c>
      <c r="C27" s="37">
        <v>0</v>
      </c>
      <c r="D27" s="12">
        <v>2013968</v>
      </c>
      <c r="E27" s="12">
        <v>1900425</v>
      </c>
      <c r="F27" s="12">
        <v>1892494</v>
      </c>
      <c r="G27" s="12">
        <v>1892494</v>
      </c>
      <c r="H27" s="12">
        <v>1892494</v>
      </c>
      <c r="I27" s="12">
        <v>0</v>
      </c>
      <c r="J27" s="12">
        <v>1308859</v>
      </c>
    </row>
    <row r="28" spans="1:10" ht="30">
      <c r="A28" s="53" t="s">
        <v>846</v>
      </c>
      <c r="B28" s="37" t="s">
        <v>954</v>
      </c>
      <c r="C28" s="37">
        <v>0</v>
      </c>
      <c r="D28" s="12">
        <v>107435</v>
      </c>
      <c r="E28" s="12">
        <v>81276</v>
      </c>
      <c r="F28" s="12">
        <v>74575</v>
      </c>
      <c r="G28" s="12">
        <v>74575</v>
      </c>
      <c r="H28" s="12">
        <v>74575</v>
      </c>
      <c r="I28" s="12">
        <v>0</v>
      </c>
      <c r="J28" s="12">
        <v>54478</v>
      </c>
    </row>
    <row r="29" spans="1:10" ht="30">
      <c r="A29" s="53" t="s">
        <v>847</v>
      </c>
      <c r="B29" s="37" t="s">
        <v>955</v>
      </c>
      <c r="C29" s="37">
        <v>0</v>
      </c>
      <c r="D29" s="12">
        <v>22000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ht="15">
      <c r="A30" s="53" t="s">
        <v>848</v>
      </c>
      <c r="B30" s="37" t="s">
        <v>956</v>
      </c>
      <c r="C30" s="37">
        <v>0</v>
      </c>
      <c r="D30" s="12">
        <v>682448</v>
      </c>
      <c r="E30" s="12">
        <v>454606</v>
      </c>
      <c r="F30" s="12">
        <v>408395</v>
      </c>
      <c r="G30" s="12">
        <v>408395</v>
      </c>
      <c r="H30" s="12">
        <v>408395</v>
      </c>
      <c r="I30" s="12">
        <v>0</v>
      </c>
      <c r="J30" s="12">
        <v>201612</v>
      </c>
    </row>
    <row r="31" spans="1:10" ht="30">
      <c r="A31" s="53" t="s">
        <v>849</v>
      </c>
      <c r="B31" s="37" t="s">
        <v>165</v>
      </c>
      <c r="C31" s="37">
        <v>0</v>
      </c>
      <c r="D31" s="12">
        <v>49351660</v>
      </c>
      <c r="E31" s="12">
        <v>50651960</v>
      </c>
      <c r="F31" s="12">
        <v>43773032</v>
      </c>
      <c r="G31" s="12">
        <v>43773032</v>
      </c>
      <c r="H31" s="12">
        <v>43773032</v>
      </c>
      <c r="I31" s="12">
        <v>0</v>
      </c>
      <c r="J31" s="12">
        <v>35449894</v>
      </c>
    </row>
    <row r="32" spans="1:10" ht="15">
      <c r="A32" s="53" t="s">
        <v>850</v>
      </c>
      <c r="B32" s="37" t="s">
        <v>957</v>
      </c>
      <c r="C32" s="37">
        <v>0</v>
      </c>
      <c r="D32" s="12">
        <v>11201340</v>
      </c>
      <c r="E32" s="12">
        <v>10366232</v>
      </c>
      <c r="F32" s="12">
        <v>9786709</v>
      </c>
      <c r="G32" s="12">
        <v>9786709</v>
      </c>
      <c r="H32" s="12">
        <v>9786709</v>
      </c>
      <c r="I32" s="12">
        <v>0</v>
      </c>
      <c r="J32" s="12">
        <v>9020603</v>
      </c>
    </row>
    <row r="33" spans="1:10" ht="15">
      <c r="A33" s="53" t="s">
        <v>851</v>
      </c>
      <c r="B33" s="37" t="s">
        <v>958</v>
      </c>
      <c r="C33" s="37">
        <v>0</v>
      </c>
      <c r="D33" s="12">
        <v>244851</v>
      </c>
      <c r="E33" s="12">
        <v>288128</v>
      </c>
      <c r="F33" s="12">
        <v>277317</v>
      </c>
      <c r="G33" s="12">
        <v>277317</v>
      </c>
      <c r="H33" s="12">
        <v>277317</v>
      </c>
      <c r="I33" s="12">
        <v>0</v>
      </c>
      <c r="J33" s="12">
        <v>222994</v>
      </c>
    </row>
    <row r="34" spans="1:10" ht="15">
      <c r="A34" s="53" t="s">
        <v>852</v>
      </c>
      <c r="B34" s="37" t="s">
        <v>959</v>
      </c>
      <c r="C34" s="37">
        <v>0</v>
      </c>
      <c r="D34" s="12">
        <v>495847</v>
      </c>
      <c r="E34" s="12">
        <v>551110</v>
      </c>
      <c r="F34" s="12">
        <v>546467</v>
      </c>
      <c r="G34" s="12">
        <v>546467</v>
      </c>
      <c r="H34" s="12">
        <v>546467</v>
      </c>
      <c r="I34" s="12">
        <v>0</v>
      </c>
      <c r="J34" s="12">
        <v>470334</v>
      </c>
    </row>
    <row r="35" spans="1:10" ht="15">
      <c r="A35" s="53" t="s">
        <v>853</v>
      </c>
      <c r="B35" s="37" t="s">
        <v>960</v>
      </c>
      <c r="C35" s="37">
        <v>0</v>
      </c>
      <c r="D35" s="12">
        <v>4641550</v>
      </c>
      <c r="E35" s="12">
        <v>4539490</v>
      </c>
      <c r="F35" s="12">
        <v>4267981</v>
      </c>
      <c r="G35" s="12">
        <v>4267981</v>
      </c>
      <c r="H35" s="12">
        <v>4267981</v>
      </c>
      <c r="I35" s="12">
        <v>0</v>
      </c>
      <c r="J35" s="12">
        <v>3489666</v>
      </c>
    </row>
    <row r="36" spans="1:10" ht="15">
      <c r="A36" s="53" t="s">
        <v>854</v>
      </c>
      <c r="B36" s="37" t="s">
        <v>961</v>
      </c>
      <c r="C36" s="37">
        <v>0</v>
      </c>
      <c r="D36" s="12">
        <v>457250</v>
      </c>
      <c r="E36" s="12">
        <v>481610</v>
      </c>
      <c r="F36" s="12">
        <v>455836</v>
      </c>
      <c r="G36" s="12">
        <v>455836</v>
      </c>
      <c r="H36" s="12">
        <v>455836</v>
      </c>
      <c r="I36" s="12">
        <v>0</v>
      </c>
      <c r="J36" s="12">
        <v>273287</v>
      </c>
    </row>
    <row r="37" spans="1:10" ht="15">
      <c r="A37" s="53" t="s">
        <v>855</v>
      </c>
      <c r="B37" s="37" t="s">
        <v>962</v>
      </c>
      <c r="C37" s="37">
        <v>0</v>
      </c>
      <c r="D37" s="12">
        <v>482000</v>
      </c>
      <c r="E37" s="12">
        <v>456290</v>
      </c>
      <c r="F37" s="12">
        <v>451207</v>
      </c>
      <c r="G37" s="12">
        <v>451207</v>
      </c>
      <c r="H37" s="12">
        <v>451207</v>
      </c>
      <c r="I37" s="12">
        <v>0</v>
      </c>
      <c r="J37" s="12">
        <v>326850</v>
      </c>
    </row>
    <row r="38" spans="1:10" ht="15">
      <c r="A38" s="53" t="s">
        <v>856</v>
      </c>
      <c r="B38" s="37" t="s">
        <v>963</v>
      </c>
      <c r="C38" s="37">
        <v>0</v>
      </c>
      <c r="D38" s="12">
        <v>132500</v>
      </c>
      <c r="E38" s="12">
        <v>128000</v>
      </c>
      <c r="F38" s="12">
        <v>124263</v>
      </c>
      <c r="G38" s="12">
        <v>124263</v>
      </c>
      <c r="H38" s="12">
        <v>124263</v>
      </c>
      <c r="I38" s="12">
        <v>0</v>
      </c>
      <c r="J38" s="12">
        <v>103647</v>
      </c>
    </row>
    <row r="39" spans="1:10" ht="15">
      <c r="A39" s="53" t="s">
        <v>857</v>
      </c>
      <c r="B39" s="37" t="s">
        <v>964</v>
      </c>
      <c r="C39" s="37">
        <v>0</v>
      </c>
      <c r="D39" s="12">
        <v>204600</v>
      </c>
      <c r="E39" s="12">
        <v>175350</v>
      </c>
      <c r="F39" s="12">
        <v>167591</v>
      </c>
      <c r="G39" s="12">
        <v>167591</v>
      </c>
      <c r="H39" s="12">
        <v>167591</v>
      </c>
      <c r="I39" s="12">
        <v>0</v>
      </c>
      <c r="J39" s="12">
        <v>27392</v>
      </c>
    </row>
    <row r="40" spans="1:10" ht="15">
      <c r="A40" s="53" t="s">
        <v>858</v>
      </c>
      <c r="B40" s="37" t="s">
        <v>965</v>
      </c>
      <c r="C40" s="37">
        <v>0</v>
      </c>
      <c r="D40" s="12">
        <v>498350</v>
      </c>
      <c r="E40" s="12">
        <v>455600</v>
      </c>
      <c r="F40" s="12">
        <v>442562</v>
      </c>
      <c r="G40" s="12">
        <v>442562</v>
      </c>
      <c r="H40" s="12">
        <v>442562</v>
      </c>
      <c r="I40" s="12">
        <v>0</v>
      </c>
      <c r="J40" s="12">
        <v>302825</v>
      </c>
    </row>
    <row r="41" spans="1:10" ht="15">
      <c r="A41" s="53" t="s">
        <v>859</v>
      </c>
      <c r="B41" s="37" t="s">
        <v>966</v>
      </c>
      <c r="C41" s="37">
        <v>0</v>
      </c>
      <c r="D41" s="12">
        <v>3050692</v>
      </c>
      <c r="E41" s="12">
        <v>2204812</v>
      </c>
      <c r="F41" s="12">
        <v>2003988</v>
      </c>
      <c r="G41" s="12">
        <v>2003988</v>
      </c>
      <c r="H41" s="12">
        <v>2003988</v>
      </c>
      <c r="I41" s="12">
        <v>0</v>
      </c>
      <c r="J41" s="12">
        <v>2706792</v>
      </c>
    </row>
    <row r="42" spans="1:10" ht="15">
      <c r="A42" s="53" t="s">
        <v>860</v>
      </c>
      <c r="B42" s="37" t="s">
        <v>967</v>
      </c>
      <c r="C42" s="37">
        <v>0</v>
      </c>
      <c r="D42" s="12">
        <v>993700</v>
      </c>
      <c r="E42" s="12">
        <v>1085842</v>
      </c>
      <c r="F42" s="12">
        <v>1049497</v>
      </c>
      <c r="G42" s="12">
        <v>1049497</v>
      </c>
      <c r="H42" s="12">
        <v>1049497</v>
      </c>
      <c r="I42" s="12">
        <v>0</v>
      </c>
      <c r="J42" s="12">
        <v>1096816</v>
      </c>
    </row>
    <row r="43" spans="1:10" ht="15">
      <c r="A43" s="53" t="s">
        <v>861</v>
      </c>
      <c r="B43" s="37" t="s">
        <v>968</v>
      </c>
      <c r="C43" s="37">
        <v>0</v>
      </c>
      <c r="D43" s="12">
        <v>19201000</v>
      </c>
      <c r="E43" s="12">
        <v>18160000</v>
      </c>
      <c r="F43" s="12">
        <v>12869598</v>
      </c>
      <c r="G43" s="12">
        <v>12869598</v>
      </c>
      <c r="H43" s="12">
        <v>12869598</v>
      </c>
      <c r="I43" s="12">
        <v>0</v>
      </c>
      <c r="J43" s="12">
        <v>12726127</v>
      </c>
    </row>
    <row r="44" spans="1:10" ht="15">
      <c r="A44" s="53" t="s">
        <v>862</v>
      </c>
      <c r="B44" s="37" t="s">
        <v>969</v>
      </c>
      <c r="C44" s="37">
        <v>0</v>
      </c>
      <c r="D44" s="12">
        <v>7787100</v>
      </c>
      <c r="E44" s="12">
        <v>7255300</v>
      </c>
      <c r="F44" s="12">
        <v>7173491</v>
      </c>
      <c r="G44" s="12">
        <v>7173491</v>
      </c>
      <c r="H44" s="12">
        <v>7173491</v>
      </c>
      <c r="I44" s="12">
        <v>0</v>
      </c>
      <c r="J44" s="12">
        <v>3959257</v>
      </c>
    </row>
    <row r="45" spans="1:10" ht="15">
      <c r="A45" s="53" t="s">
        <v>863</v>
      </c>
      <c r="B45" s="37" t="s">
        <v>970</v>
      </c>
      <c r="C45" s="37">
        <v>0</v>
      </c>
      <c r="D45" s="12">
        <v>7772950</v>
      </c>
      <c r="E45" s="12">
        <v>7241150</v>
      </c>
      <c r="F45" s="12">
        <v>7159341</v>
      </c>
      <c r="G45" s="12">
        <v>7159341</v>
      </c>
      <c r="H45" s="12">
        <v>7159341</v>
      </c>
      <c r="I45" s="12">
        <v>0</v>
      </c>
      <c r="J45" s="12">
        <v>3949004</v>
      </c>
    </row>
    <row r="46" spans="1:10" ht="15">
      <c r="A46" s="53" t="s">
        <v>864</v>
      </c>
      <c r="B46" s="37" t="s">
        <v>971</v>
      </c>
      <c r="C46" s="37">
        <v>0</v>
      </c>
      <c r="D46" s="12">
        <v>14150</v>
      </c>
      <c r="E46" s="12">
        <v>14150</v>
      </c>
      <c r="F46" s="12">
        <v>14150</v>
      </c>
      <c r="G46" s="12">
        <v>14150</v>
      </c>
      <c r="H46" s="12">
        <v>14150</v>
      </c>
      <c r="I46" s="12">
        <v>0</v>
      </c>
      <c r="J46" s="12">
        <v>10253</v>
      </c>
    </row>
    <row r="47" spans="1:10" ht="30">
      <c r="A47" s="53" t="s">
        <v>865</v>
      </c>
      <c r="B47" s="37" t="s">
        <v>972</v>
      </c>
      <c r="C47" s="37">
        <v>0</v>
      </c>
      <c r="D47" s="12">
        <v>1940796</v>
      </c>
      <c r="E47" s="12">
        <v>1815356</v>
      </c>
      <c r="F47" s="12">
        <v>1804696</v>
      </c>
      <c r="G47" s="12">
        <v>1804696</v>
      </c>
      <c r="H47" s="12">
        <v>1804696</v>
      </c>
      <c r="I47" s="12">
        <v>0</v>
      </c>
      <c r="J47" s="12">
        <v>1503057</v>
      </c>
    </row>
    <row r="48" spans="1:10" ht="15">
      <c r="A48" s="53" t="s">
        <v>866</v>
      </c>
      <c r="B48" s="37" t="s">
        <v>973</v>
      </c>
      <c r="C48" s="37">
        <v>0</v>
      </c>
      <c r="D48" s="12">
        <v>1415716</v>
      </c>
      <c r="E48" s="12">
        <v>1275670</v>
      </c>
      <c r="F48" s="12">
        <v>1269404</v>
      </c>
      <c r="G48" s="12">
        <v>1269404</v>
      </c>
      <c r="H48" s="12">
        <v>1269404</v>
      </c>
      <c r="I48" s="12">
        <v>0</v>
      </c>
      <c r="J48" s="12">
        <v>1136761</v>
      </c>
    </row>
    <row r="49" spans="1:10" ht="15">
      <c r="A49" s="53" t="s">
        <v>867</v>
      </c>
      <c r="B49" s="37" t="s">
        <v>974</v>
      </c>
      <c r="C49" s="37">
        <v>0</v>
      </c>
      <c r="D49" s="12">
        <v>475080</v>
      </c>
      <c r="E49" s="12">
        <v>493186</v>
      </c>
      <c r="F49" s="12">
        <v>489675</v>
      </c>
      <c r="G49" s="12">
        <v>489675</v>
      </c>
      <c r="H49" s="12">
        <v>489675</v>
      </c>
      <c r="I49" s="12">
        <v>0</v>
      </c>
      <c r="J49" s="12">
        <v>330125</v>
      </c>
    </row>
    <row r="50" spans="1:10" ht="15">
      <c r="A50" s="53" t="s">
        <v>868</v>
      </c>
      <c r="B50" s="37" t="s">
        <v>975</v>
      </c>
      <c r="C50" s="37">
        <v>0</v>
      </c>
      <c r="D50" s="12">
        <v>50000</v>
      </c>
      <c r="E50" s="12">
        <v>46500</v>
      </c>
      <c r="F50" s="12">
        <v>45617</v>
      </c>
      <c r="G50" s="12">
        <v>45617</v>
      </c>
      <c r="H50" s="12">
        <v>45617</v>
      </c>
      <c r="I50" s="12">
        <v>0</v>
      </c>
      <c r="J50" s="12">
        <v>36171</v>
      </c>
    </row>
    <row r="51" spans="1:10" ht="30">
      <c r="A51" s="53" t="s">
        <v>869</v>
      </c>
      <c r="B51" s="37" t="s">
        <v>976</v>
      </c>
      <c r="C51" s="37">
        <v>0</v>
      </c>
      <c r="D51" s="12">
        <v>1005964</v>
      </c>
      <c r="E51" s="12">
        <v>1162030</v>
      </c>
      <c r="F51" s="12">
        <v>1113010</v>
      </c>
      <c r="G51" s="12">
        <v>1113010</v>
      </c>
      <c r="H51" s="12">
        <v>1113010</v>
      </c>
      <c r="I51" s="12">
        <v>0</v>
      </c>
      <c r="J51" s="12">
        <v>271619</v>
      </c>
    </row>
    <row r="52" spans="1:10" ht="15">
      <c r="A52" s="53" t="s">
        <v>870</v>
      </c>
      <c r="B52" s="37" t="s">
        <v>977</v>
      </c>
      <c r="C52" s="37">
        <v>0</v>
      </c>
      <c r="D52" s="12">
        <v>522233</v>
      </c>
      <c r="E52" s="12">
        <v>515053</v>
      </c>
      <c r="F52" s="12">
        <v>478781</v>
      </c>
      <c r="G52" s="12">
        <v>478781</v>
      </c>
      <c r="H52" s="12">
        <v>478781</v>
      </c>
      <c r="I52" s="12">
        <v>0</v>
      </c>
      <c r="J52" s="12">
        <v>107927</v>
      </c>
    </row>
    <row r="53" spans="1:10" ht="15">
      <c r="A53" s="53" t="s">
        <v>871</v>
      </c>
      <c r="B53" s="37" t="s">
        <v>978</v>
      </c>
      <c r="C53" s="37">
        <v>0</v>
      </c>
      <c r="D53" s="12">
        <v>169839</v>
      </c>
      <c r="E53" s="12">
        <v>232986</v>
      </c>
      <c r="F53" s="12">
        <v>226793</v>
      </c>
      <c r="G53" s="12">
        <v>226793</v>
      </c>
      <c r="H53" s="12">
        <v>226793</v>
      </c>
      <c r="I53" s="12">
        <v>0</v>
      </c>
      <c r="J53" s="12">
        <v>35964</v>
      </c>
    </row>
    <row r="54" spans="1:10" ht="15">
      <c r="A54" s="53" t="s">
        <v>872</v>
      </c>
      <c r="B54" s="37" t="s">
        <v>979</v>
      </c>
      <c r="C54" s="37">
        <v>0</v>
      </c>
      <c r="D54" s="12">
        <v>313892</v>
      </c>
      <c r="E54" s="12">
        <v>413991</v>
      </c>
      <c r="F54" s="12">
        <v>407436</v>
      </c>
      <c r="G54" s="12">
        <v>407436</v>
      </c>
      <c r="H54" s="12">
        <v>407436</v>
      </c>
      <c r="I54" s="12">
        <v>0</v>
      </c>
      <c r="J54" s="12">
        <v>127728</v>
      </c>
    </row>
    <row r="55" spans="1:10" ht="15">
      <c r="A55" s="53" t="s">
        <v>873</v>
      </c>
      <c r="B55" s="37" t="s">
        <v>980</v>
      </c>
      <c r="C55" s="37">
        <v>0</v>
      </c>
      <c r="D55" s="12">
        <v>470544</v>
      </c>
      <c r="E55" s="12">
        <v>344450</v>
      </c>
      <c r="F55" s="12">
        <v>300014</v>
      </c>
      <c r="G55" s="12">
        <v>300014</v>
      </c>
      <c r="H55" s="12">
        <v>300014</v>
      </c>
      <c r="I55" s="12">
        <v>0</v>
      </c>
      <c r="J55" s="12">
        <v>277983</v>
      </c>
    </row>
    <row r="56" spans="1:10" ht="15">
      <c r="A56" s="53" t="s">
        <v>874</v>
      </c>
      <c r="B56" s="37" t="s">
        <v>981</v>
      </c>
      <c r="C56" s="37">
        <v>0</v>
      </c>
      <c r="D56" s="12">
        <v>300500</v>
      </c>
      <c r="E56" s="12">
        <v>260440</v>
      </c>
      <c r="F56" s="12">
        <v>240734</v>
      </c>
      <c r="G56" s="12">
        <v>240734</v>
      </c>
      <c r="H56" s="12">
        <v>240734</v>
      </c>
      <c r="I56" s="12">
        <v>0</v>
      </c>
      <c r="J56" s="12">
        <v>223849</v>
      </c>
    </row>
    <row r="57" spans="1:10" ht="15">
      <c r="A57" s="53" t="s">
        <v>875</v>
      </c>
      <c r="B57" s="37" t="s">
        <v>982</v>
      </c>
      <c r="C57" s="37">
        <v>0</v>
      </c>
      <c r="D57" s="12">
        <v>170044</v>
      </c>
      <c r="E57" s="12">
        <v>84010</v>
      </c>
      <c r="F57" s="12">
        <v>59280</v>
      </c>
      <c r="G57" s="12">
        <v>59280</v>
      </c>
      <c r="H57" s="12">
        <v>59280</v>
      </c>
      <c r="I57" s="12">
        <v>0</v>
      </c>
      <c r="J57" s="12">
        <v>54134</v>
      </c>
    </row>
    <row r="58" spans="1:10" ht="15">
      <c r="A58" s="53" t="s">
        <v>876</v>
      </c>
      <c r="B58" s="37" t="s">
        <v>983</v>
      </c>
      <c r="C58" s="37">
        <v>0</v>
      </c>
      <c r="D58" s="12">
        <v>200960</v>
      </c>
      <c r="E58" s="12">
        <v>211808</v>
      </c>
      <c r="F58" s="12">
        <v>183630</v>
      </c>
      <c r="G58" s="12">
        <v>183630</v>
      </c>
      <c r="H58" s="12">
        <v>183630</v>
      </c>
      <c r="I58" s="12">
        <v>0</v>
      </c>
      <c r="J58" s="12">
        <v>33248</v>
      </c>
    </row>
    <row r="59" spans="1:10" ht="15">
      <c r="A59" s="53" t="s">
        <v>877</v>
      </c>
      <c r="B59" s="37" t="s">
        <v>984</v>
      </c>
      <c r="C59" s="37">
        <v>0</v>
      </c>
      <c r="D59" s="12">
        <v>220500</v>
      </c>
      <c r="E59" s="12">
        <v>111610</v>
      </c>
      <c r="F59" s="12">
        <v>105476</v>
      </c>
      <c r="G59" s="12">
        <v>105476</v>
      </c>
      <c r="H59" s="12">
        <v>105476</v>
      </c>
      <c r="I59" s="12">
        <v>0</v>
      </c>
      <c r="J59" s="12">
        <v>90076</v>
      </c>
    </row>
    <row r="60" spans="1:10" ht="15">
      <c r="A60" s="53" t="s">
        <v>878</v>
      </c>
      <c r="B60" s="37" t="s">
        <v>985</v>
      </c>
      <c r="C60" s="37">
        <v>0</v>
      </c>
      <c r="D60" s="12">
        <v>64000</v>
      </c>
      <c r="E60" s="12">
        <v>63940</v>
      </c>
      <c r="F60" s="12">
        <v>60072</v>
      </c>
      <c r="G60" s="12">
        <v>60072</v>
      </c>
      <c r="H60" s="12">
        <v>60072</v>
      </c>
      <c r="I60" s="12">
        <v>0</v>
      </c>
      <c r="J60" s="12">
        <v>29213</v>
      </c>
    </row>
    <row r="61" spans="1:10" ht="30">
      <c r="A61" s="53" t="s">
        <v>879</v>
      </c>
      <c r="B61" s="37" t="s">
        <v>986</v>
      </c>
      <c r="C61" s="37">
        <v>0</v>
      </c>
      <c r="D61" s="12">
        <v>7259456</v>
      </c>
      <c r="E61" s="12">
        <v>11161234</v>
      </c>
      <c r="F61" s="12">
        <v>10376336</v>
      </c>
      <c r="G61" s="12">
        <v>10376336</v>
      </c>
      <c r="H61" s="12">
        <v>10376336</v>
      </c>
      <c r="I61" s="12">
        <v>0</v>
      </c>
      <c r="J61" s="12">
        <v>7538711</v>
      </c>
    </row>
    <row r="62" spans="1:10" ht="15">
      <c r="A62" s="53" t="s">
        <v>880</v>
      </c>
      <c r="B62" s="37" t="s">
        <v>987</v>
      </c>
      <c r="C62" s="37">
        <v>0</v>
      </c>
      <c r="D62" s="12">
        <v>90000</v>
      </c>
      <c r="E62" s="12">
        <v>70000</v>
      </c>
      <c r="F62" s="12">
        <v>61145</v>
      </c>
      <c r="G62" s="12">
        <v>61145</v>
      </c>
      <c r="H62" s="12">
        <v>61145</v>
      </c>
      <c r="I62" s="12">
        <v>0</v>
      </c>
      <c r="J62" s="12">
        <v>48596</v>
      </c>
    </row>
    <row r="63" spans="1:10" ht="15">
      <c r="A63" s="53" t="s">
        <v>881</v>
      </c>
      <c r="B63" s="37" t="s">
        <v>988</v>
      </c>
      <c r="C63" s="37">
        <v>0</v>
      </c>
      <c r="D63" s="12">
        <v>196812</v>
      </c>
      <c r="E63" s="12">
        <v>145660</v>
      </c>
      <c r="F63" s="12">
        <v>144360</v>
      </c>
      <c r="G63" s="12">
        <v>144360</v>
      </c>
      <c r="H63" s="12">
        <v>144360</v>
      </c>
      <c r="I63" s="12">
        <v>0</v>
      </c>
      <c r="J63" s="12">
        <v>145110</v>
      </c>
    </row>
    <row r="64" spans="1:10" ht="30">
      <c r="A64" s="53" t="s">
        <v>882</v>
      </c>
      <c r="B64" s="37" t="s">
        <v>989</v>
      </c>
      <c r="C64" s="37">
        <v>0</v>
      </c>
      <c r="D64" s="12">
        <v>6000</v>
      </c>
      <c r="E64" s="12">
        <v>6000</v>
      </c>
      <c r="F64" s="12">
        <v>2871</v>
      </c>
      <c r="G64" s="12">
        <v>2871</v>
      </c>
      <c r="H64" s="12">
        <v>2871</v>
      </c>
      <c r="I64" s="12">
        <v>0</v>
      </c>
      <c r="J64" s="12">
        <v>1068</v>
      </c>
    </row>
    <row r="65" spans="1:10" ht="15">
      <c r="A65" s="53" t="s">
        <v>883</v>
      </c>
      <c r="B65" s="37" t="s">
        <v>990</v>
      </c>
      <c r="C65" s="37">
        <v>0</v>
      </c>
      <c r="D65" s="12">
        <v>6966644</v>
      </c>
      <c r="E65" s="12">
        <v>10939574</v>
      </c>
      <c r="F65" s="12">
        <v>10167960</v>
      </c>
      <c r="G65" s="12">
        <v>10167960</v>
      </c>
      <c r="H65" s="12">
        <v>10167960</v>
      </c>
      <c r="I65" s="12">
        <v>0</v>
      </c>
      <c r="J65" s="12">
        <v>7343937</v>
      </c>
    </row>
    <row r="66" spans="1:10" ht="15">
      <c r="A66" s="53" t="s">
        <v>884</v>
      </c>
      <c r="B66" s="37" t="s">
        <v>175</v>
      </c>
      <c r="C66" s="37">
        <v>0</v>
      </c>
      <c r="D66" s="12">
        <v>650000</v>
      </c>
      <c r="E66" s="12">
        <v>650000</v>
      </c>
      <c r="F66" s="12">
        <v>392742</v>
      </c>
      <c r="G66" s="12">
        <v>392742</v>
      </c>
      <c r="H66" s="12">
        <v>392742</v>
      </c>
      <c r="I66" s="12">
        <v>0</v>
      </c>
      <c r="J66" s="12">
        <v>392742</v>
      </c>
    </row>
    <row r="67" spans="1:10" ht="30">
      <c r="A67" s="53" t="s">
        <v>885</v>
      </c>
      <c r="B67" s="37" t="s">
        <v>487</v>
      </c>
      <c r="C67" s="37">
        <v>0</v>
      </c>
      <c r="D67" s="12">
        <v>650000</v>
      </c>
      <c r="E67" s="12">
        <v>650000</v>
      </c>
      <c r="F67" s="12">
        <v>392742</v>
      </c>
      <c r="G67" s="12">
        <v>392742</v>
      </c>
      <c r="H67" s="12">
        <v>392742</v>
      </c>
      <c r="I67" s="12">
        <v>0</v>
      </c>
      <c r="J67" s="12">
        <v>392742</v>
      </c>
    </row>
    <row r="68" spans="1:10" ht="30">
      <c r="A68" s="53" t="s">
        <v>886</v>
      </c>
      <c r="B68" s="37" t="s">
        <v>991</v>
      </c>
      <c r="C68" s="37">
        <v>0</v>
      </c>
      <c r="D68" s="12">
        <v>650000</v>
      </c>
      <c r="E68" s="12">
        <v>650000</v>
      </c>
      <c r="F68" s="12">
        <v>392742</v>
      </c>
      <c r="G68" s="12">
        <v>392742</v>
      </c>
      <c r="H68" s="12">
        <v>392742</v>
      </c>
      <c r="I68" s="12">
        <v>0</v>
      </c>
      <c r="J68" s="12">
        <v>392742</v>
      </c>
    </row>
    <row r="69" spans="1:10" ht="15">
      <c r="A69" s="53" t="s">
        <v>887</v>
      </c>
      <c r="B69" s="37" t="s">
        <v>67</v>
      </c>
      <c r="C69" s="37">
        <v>0</v>
      </c>
      <c r="D69" s="12">
        <v>263000</v>
      </c>
      <c r="E69" s="12">
        <v>863000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</row>
    <row r="70" spans="1:10" ht="15">
      <c r="A70" s="53" t="s">
        <v>601</v>
      </c>
      <c r="B70" s="37" t="s">
        <v>992</v>
      </c>
      <c r="C70" s="37">
        <v>0</v>
      </c>
      <c r="D70" s="12">
        <v>263000</v>
      </c>
      <c r="E70" s="12">
        <v>863000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</row>
    <row r="71" spans="1:10" ht="30">
      <c r="A71" s="53" t="s">
        <v>888</v>
      </c>
      <c r="B71" s="37" t="s">
        <v>993</v>
      </c>
      <c r="C71" s="37">
        <v>0</v>
      </c>
      <c r="D71" s="12">
        <v>27761000</v>
      </c>
      <c r="E71" s="12">
        <v>27290000</v>
      </c>
      <c r="F71" s="12">
        <v>26265691</v>
      </c>
      <c r="G71" s="12">
        <v>26265691</v>
      </c>
      <c r="H71" s="12">
        <v>26265691</v>
      </c>
      <c r="I71" s="12">
        <v>0</v>
      </c>
      <c r="J71" s="12">
        <v>26265691</v>
      </c>
    </row>
    <row r="72" spans="1:10" ht="45">
      <c r="A72" s="53" t="s">
        <v>889</v>
      </c>
      <c r="B72" s="37" t="s">
        <v>994</v>
      </c>
      <c r="C72" s="37">
        <v>0</v>
      </c>
      <c r="D72" s="12">
        <v>27761000</v>
      </c>
      <c r="E72" s="12">
        <v>27290000</v>
      </c>
      <c r="F72" s="12">
        <v>26265691</v>
      </c>
      <c r="G72" s="12">
        <v>26265691</v>
      </c>
      <c r="H72" s="12">
        <v>26265691</v>
      </c>
      <c r="I72" s="12">
        <v>0</v>
      </c>
      <c r="J72" s="12">
        <v>26265691</v>
      </c>
    </row>
    <row r="73" spans="1:10" ht="15">
      <c r="A73" s="53" t="s">
        <v>890</v>
      </c>
      <c r="B73" s="37" t="s">
        <v>995</v>
      </c>
      <c r="C73" s="37">
        <v>0</v>
      </c>
      <c r="D73" s="12">
        <v>18796000</v>
      </c>
      <c r="E73" s="12">
        <v>17793000</v>
      </c>
      <c r="F73" s="12">
        <v>17760336</v>
      </c>
      <c r="G73" s="12">
        <v>17760336</v>
      </c>
      <c r="H73" s="12">
        <v>17760336</v>
      </c>
      <c r="I73" s="12">
        <v>0</v>
      </c>
      <c r="J73" s="12">
        <v>17760336</v>
      </c>
    </row>
    <row r="74" spans="1:10" ht="15">
      <c r="A74" s="53" t="s">
        <v>891</v>
      </c>
      <c r="B74" s="37" t="s">
        <v>996</v>
      </c>
      <c r="C74" s="37">
        <v>0</v>
      </c>
      <c r="D74" s="12">
        <v>61000</v>
      </c>
      <c r="E74" s="12">
        <v>61000</v>
      </c>
      <c r="F74" s="12">
        <v>58922</v>
      </c>
      <c r="G74" s="12">
        <v>58922</v>
      </c>
      <c r="H74" s="12">
        <v>58922</v>
      </c>
      <c r="I74" s="12">
        <v>0</v>
      </c>
      <c r="J74" s="12">
        <v>58922</v>
      </c>
    </row>
    <row r="75" spans="1:10" ht="15">
      <c r="A75" s="53" t="s">
        <v>892</v>
      </c>
      <c r="B75" s="37" t="s">
        <v>997</v>
      </c>
      <c r="C75" s="37">
        <v>0</v>
      </c>
      <c r="D75" s="12">
        <v>8184000</v>
      </c>
      <c r="E75" s="12">
        <v>8184000</v>
      </c>
      <c r="F75" s="12">
        <v>7202433</v>
      </c>
      <c r="G75" s="12">
        <v>7202433</v>
      </c>
      <c r="H75" s="12">
        <v>7202433</v>
      </c>
      <c r="I75" s="12">
        <v>0</v>
      </c>
      <c r="J75" s="12">
        <v>7202433</v>
      </c>
    </row>
    <row r="76" spans="1:10" ht="30">
      <c r="A76" s="53" t="s">
        <v>893</v>
      </c>
      <c r="B76" s="37" t="s">
        <v>998</v>
      </c>
      <c r="C76" s="37">
        <v>0</v>
      </c>
      <c r="D76" s="12">
        <v>0</v>
      </c>
      <c r="E76" s="12">
        <v>532000</v>
      </c>
      <c r="F76" s="12">
        <v>532000</v>
      </c>
      <c r="G76" s="12">
        <v>532000</v>
      </c>
      <c r="H76" s="12">
        <v>532000</v>
      </c>
      <c r="I76" s="12">
        <v>0</v>
      </c>
      <c r="J76" s="12">
        <v>532000</v>
      </c>
    </row>
    <row r="77" spans="1:10" ht="30">
      <c r="A77" s="53" t="s">
        <v>894</v>
      </c>
      <c r="B77" s="37" t="s">
        <v>999</v>
      </c>
      <c r="C77" s="37">
        <v>0</v>
      </c>
      <c r="D77" s="12">
        <v>720000</v>
      </c>
      <c r="E77" s="12">
        <v>720000</v>
      </c>
      <c r="F77" s="12">
        <v>712000</v>
      </c>
      <c r="G77" s="12">
        <v>712000</v>
      </c>
      <c r="H77" s="12">
        <v>712000</v>
      </c>
      <c r="I77" s="12">
        <v>0</v>
      </c>
      <c r="J77" s="12">
        <v>712000</v>
      </c>
    </row>
    <row r="78" spans="1:10" ht="15">
      <c r="A78" s="53" t="s">
        <v>895</v>
      </c>
      <c r="B78" s="37" t="s">
        <v>1000</v>
      </c>
      <c r="C78" s="37">
        <v>0</v>
      </c>
      <c r="D78" s="12">
        <v>72571340</v>
      </c>
      <c r="E78" s="12">
        <v>70624040</v>
      </c>
      <c r="F78" s="12">
        <v>70270445</v>
      </c>
      <c r="G78" s="12">
        <v>70270445</v>
      </c>
      <c r="H78" s="12">
        <v>70270445</v>
      </c>
      <c r="I78" s="12">
        <v>0</v>
      </c>
      <c r="J78" s="12">
        <v>70270445</v>
      </c>
    </row>
    <row r="79" spans="1:10" ht="15">
      <c r="A79" s="53" t="s">
        <v>896</v>
      </c>
      <c r="B79" s="37" t="s">
        <v>1001</v>
      </c>
      <c r="C79" s="37">
        <v>0</v>
      </c>
      <c r="D79" s="12">
        <v>72571340</v>
      </c>
      <c r="E79" s="12">
        <v>70624040</v>
      </c>
      <c r="F79" s="12">
        <v>70270445</v>
      </c>
      <c r="G79" s="12">
        <v>70270445</v>
      </c>
      <c r="H79" s="12">
        <v>70270445</v>
      </c>
      <c r="I79" s="12">
        <v>0</v>
      </c>
      <c r="J79" s="12">
        <v>70270445</v>
      </c>
    </row>
    <row r="80" spans="1:10" ht="15">
      <c r="A80" s="53" t="s">
        <v>897</v>
      </c>
      <c r="B80" s="37" t="s">
        <v>1002</v>
      </c>
      <c r="C80" s="37">
        <v>0</v>
      </c>
      <c r="D80" s="12">
        <v>57640886</v>
      </c>
      <c r="E80" s="12">
        <v>56403186</v>
      </c>
      <c r="F80" s="12">
        <v>56249384</v>
      </c>
      <c r="G80" s="12">
        <v>56249384</v>
      </c>
      <c r="H80" s="12">
        <v>56249384</v>
      </c>
      <c r="I80" s="12">
        <v>0</v>
      </c>
      <c r="J80" s="12">
        <v>56249384</v>
      </c>
    </row>
    <row r="81" spans="1:10" ht="15">
      <c r="A81" s="53" t="s">
        <v>898</v>
      </c>
      <c r="B81" s="37" t="s">
        <v>1003</v>
      </c>
      <c r="C81" s="37">
        <v>0</v>
      </c>
      <c r="D81" s="12">
        <v>14930454</v>
      </c>
      <c r="E81" s="12">
        <v>14220854</v>
      </c>
      <c r="F81" s="12">
        <v>14021061</v>
      </c>
      <c r="G81" s="12">
        <v>14021061</v>
      </c>
      <c r="H81" s="12">
        <v>14021061</v>
      </c>
      <c r="I81" s="12">
        <v>0</v>
      </c>
      <c r="J81" s="12">
        <v>14021061</v>
      </c>
    </row>
    <row r="82" spans="1:10" ht="45">
      <c r="A82" s="53" t="s">
        <v>899</v>
      </c>
      <c r="B82" s="37" t="s">
        <v>71</v>
      </c>
      <c r="C82" s="37">
        <v>0</v>
      </c>
      <c r="D82" s="12">
        <v>8813000</v>
      </c>
      <c r="E82" s="12">
        <v>8603000</v>
      </c>
      <c r="F82" s="12">
        <v>8482295</v>
      </c>
      <c r="G82" s="12">
        <v>8482295</v>
      </c>
      <c r="H82" s="12">
        <v>8482295</v>
      </c>
      <c r="I82" s="12">
        <v>0</v>
      </c>
      <c r="J82" s="12">
        <v>8482295</v>
      </c>
    </row>
    <row r="83" spans="1:10" ht="15">
      <c r="A83" s="53" t="s">
        <v>900</v>
      </c>
      <c r="B83" s="37" t="s">
        <v>1004</v>
      </c>
      <c r="C83" s="37">
        <v>0</v>
      </c>
      <c r="D83" s="12">
        <v>1653000</v>
      </c>
      <c r="E83" s="12">
        <v>1443000</v>
      </c>
      <c r="F83" s="12">
        <v>1331280</v>
      </c>
      <c r="G83" s="12">
        <v>1331280</v>
      </c>
      <c r="H83" s="12">
        <v>1331280</v>
      </c>
      <c r="I83" s="12">
        <v>0</v>
      </c>
      <c r="J83" s="12">
        <v>1331280</v>
      </c>
    </row>
    <row r="84" spans="1:10" ht="15">
      <c r="A84" s="53" t="s">
        <v>901</v>
      </c>
      <c r="B84" s="37" t="s">
        <v>1005</v>
      </c>
      <c r="C84" s="37">
        <v>0</v>
      </c>
      <c r="D84" s="12">
        <v>400000</v>
      </c>
      <c r="E84" s="12">
        <v>400000</v>
      </c>
      <c r="F84" s="12">
        <v>398914</v>
      </c>
      <c r="G84" s="12">
        <v>398914</v>
      </c>
      <c r="H84" s="12">
        <v>398914</v>
      </c>
      <c r="I84" s="12">
        <v>0</v>
      </c>
      <c r="J84" s="12">
        <v>398914</v>
      </c>
    </row>
    <row r="85" spans="1:10" ht="15">
      <c r="A85" s="53" t="s">
        <v>902</v>
      </c>
      <c r="B85" s="37" t="s">
        <v>1006</v>
      </c>
      <c r="C85" s="37">
        <v>0</v>
      </c>
      <c r="D85" s="12">
        <v>6760000</v>
      </c>
      <c r="E85" s="12">
        <v>6760000</v>
      </c>
      <c r="F85" s="12">
        <v>6752101</v>
      </c>
      <c r="G85" s="12">
        <v>6752101</v>
      </c>
      <c r="H85" s="12">
        <v>6752101</v>
      </c>
      <c r="I85" s="12">
        <v>0</v>
      </c>
      <c r="J85" s="12">
        <v>6752101</v>
      </c>
    </row>
    <row r="86" spans="1:10" ht="15">
      <c r="A86" s="53" t="s">
        <v>903</v>
      </c>
      <c r="B86" s="37" t="s">
        <v>1007</v>
      </c>
      <c r="C86" s="37">
        <v>0</v>
      </c>
      <c r="D86" s="12">
        <v>990000</v>
      </c>
      <c r="E86" s="12">
        <v>990000</v>
      </c>
      <c r="F86" s="12">
        <v>984296</v>
      </c>
      <c r="G86" s="12">
        <v>984296</v>
      </c>
      <c r="H86" s="12">
        <v>984296</v>
      </c>
      <c r="I86" s="12">
        <v>0</v>
      </c>
      <c r="J86" s="12">
        <v>984296</v>
      </c>
    </row>
    <row r="87" spans="1:10" ht="15">
      <c r="A87" s="53" t="s">
        <v>904</v>
      </c>
      <c r="B87" s="37" t="s">
        <v>1008</v>
      </c>
      <c r="C87" s="37">
        <v>0</v>
      </c>
      <c r="D87" s="12">
        <v>990000</v>
      </c>
      <c r="E87" s="12">
        <v>990000</v>
      </c>
      <c r="F87" s="12">
        <v>984296</v>
      </c>
      <c r="G87" s="12">
        <v>984296</v>
      </c>
      <c r="H87" s="12">
        <v>984296</v>
      </c>
      <c r="I87" s="12">
        <v>0</v>
      </c>
      <c r="J87" s="12">
        <v>984296</v>
      </c>
    </row>
    <row r="88" spans="1:10" ht="30">
      <c r="A88" s="53" t="s">
        <v>905</v>
      </c>
      <c r="B88" s="37" t="s">
        <v>1009</v>
      </c>
      <c r="C88" s="37">
        <v>0</v>
      </c>
      <c r="D88" s="12">
        <v>990000</v>
      </c>
      <c r="E88" s="12">
        <v>990000</v>
      </c>
      <c r="F88" s="12">
        <v>984296</v>
      </c>
      <c r="G88" s="12">
        <v>984296</v>
      </c>
      <c r="H88" s="12">
        <v>984296</v>
      </c>
      <c r="I88" s="12">
        <v>0</v>
      </c>
      <c r="J88" s="12">
        <v>984296</v>
      </c>
    </row>
    <row r="89" spans="1:10" ht="30">
      <c r="A89" s="53" t="s">
        <v>906</v>
      </c>
      <c r="B89" s="37" t="s">
        <v>1010</v>
      </c>
      <c r="C89" s="37">
        <v>0</v>
      </c>
      <c r="D89" s="12">
        <v>990000</v>
      </c>
      <c r="E89" s="12">
        <v>990000</v>
      </c>
      <c r="F89" s="12">
        <v>984296</v>
      </c>
      <c r="G89" s="12">
        <v>984296</v>
      </c>
      <c r="H89" s="12">
        <v>984296</v>
      </c>
      <c r="I89" s="12">
        <v>0</v>
      </c>
      <c r="J89" s="12">
        <v>984296</v>
      </c>
    </row>
    <row r="90" spans="1:10" ht="30">
      <c r="A90" s="53" t="s">
        <v>907</v>
      </c>
      <c r="B90" s="37" t="s">
        <v>1011</v>
      </c>
      <c r="C90" s="37">
        <v>0</v>
      </c>
      <c r="D90" s="12">
        <v>0</v>
      </c>
      <c r="E90" s="12">
        <v>0</v>
      </c>
      <c r="F90" s="12">
        <v>-430619</v>
      </c>
      <c r="G90" s="12">
        <v>-430619</v>
      </c>
      <c r="H90" s="12">
        <v>-430619</v>
      </c>
      <c r="I90" s="12">
        <v>0</v>
      </c>
      <c r="J90" s="12">
        <v>0</v>
      </c>
    </row>
    <row r="91" spans="1:10" ht="30">
      <c r="A91" s="53" t="s">
        <v>908</v>
      </c>
      <c r="B91" s="37" t="s">
        <v>1012</v>
      </c>
      <c r="C91" s="37">
        <v>0</v>
      </c>
      <c r="D91" s="12">
        <v>0</v>
      </c>
      <c r="E91" s="12">
        <v>0</v>
      </c>
      <c r="F91" s="12">
        <v>-430619</v>
      </c>
      <c r="G91" s="12">
        <v>-430619</v>
      </c>
      <c r="H91" s="12">
        <v>-430619</v>
      </c>
      <c r="I91" s="12">
        <v>0</v>
      </c>
      <c r="J91" s="12">
        <v>0</v>
      </c>
    </row>
    <row r="92" spans="1:10" ht="30">
      <c r="A92" s="53" t="s">
        <v>909</v>
      </c>
      <c r="B92" s="37" t="s">
        <v>1013</v>
      </c>
      <c r="C92" s="37">
        <v>0</v>
      </c>
      <c r="D92" s="12">
        <v>0</v>
      </c>
      <c r="E92" s="12">
        <v>0</v>
      </c>
      <c r="F92" s="12">
        <v>-430619</v>
      </c>
      <c r="G92" s="12">
        <v>-430619</v>
      </c>
      <c r="H92" s="12">
        <v>-430619</v>
      </c>
      <c r="I92" s="12">
        <v>0</v>
      </c>
      <c r="J92" s="12">
        <v>0</v>
      </c>
    </row>
    <row r="93" spans="1:10" ht="30">
      <c r="A93" s="53" t="s">
        <v>909</v>
      </c>
      <c r="B93" s="37" t="s">
        <v>1014</v>
      </c>
      <c r="C93" s="37">
        <v>0</v>
      </c>
      <c r="D93" s="12">
        <v>0</v>
      </c>
      <c r="E93" s="12">
        <v>0</v>
      </c>
      <c r="F93" s="12">
        <v>-430619</v>
      </c>
      <c r="G93" s="12">
        <v>-430619</v>
      </c>
      <c r="H93" s="12">
        <v>-430619</v>
      </c>
      <c r="I93" s="12">
        <v>0</v>
      </c>
      <c r="J93" s="12">
        <v>0</v>
      </c>
    </row>
    <row r="94" spans="1:10" ht="15">
      <c r="A94" s="53" t="s">
        <v>910</v>
      </c>
      <c r="B94" s="37" t="s">
        <v>62</v>
      </c>
      <c r="C94" s="37">
        <v>0</v>
      </c>
      <c r="D94" s="12">
        <v>261597000</v>
      </c>
      <c r="E94" s="12">
        <v>263392000</v>
      </c>
      <c r="F94" s="12">
        <v>168493565</v>
      </c>
      <c r="G94" s="12">
        <v>168493565</v>
      </c>
      <c r="H94" s="12">
        <v>168493565</v>
      </c>
      <c r="I94" s="12">
        <v>0</v>
      </c>
      <c r="J94" s="12">
        <v>169685856</v>
      </c>
    </row>
    <row r="95" spans="1:10" ht="30">
      <c r="A95" s="53" t="s">
        <v>911</v>
      </c>
      <c r="B95" s="37" t="s">
        <v>1015</v>
      </c>
      <c r="C95" s="37">
        <v>0</v>
      </c>
      <c r="D95" s="12">
        <v>4768000</v>
      </c>
      <c r="E95" s="12">
        <v>4268000</v>
      </c>
      <c r="F95" s="12">
        <v>3923608</v>
      </c>
      <c r="G95" s="12">
        <v>3923608</v>
      </c>
      <c r="H95" s="12">
        <v>3923608</v>
      </c>
      <c r="I95" s="12">
        <v>0</v>
      </c>
      <c r="J95" s="12">
        <v>3923608</v>
      </c>
    </row>
    <row r="96" spans="1:10" ht="30">
      <c r="A96" s="53" t="s">
        <v>912</v>
      </c>
      <c r="B96" s="37" t="s">
        <v>671</v>
      </c>
      <c r="C96" s="37">
        <v>0</v>
      </c>
      <c r="D96" s="12">
        <v>4768000</v>
      </c>
      <c r="E96" s="12">
        <v>4268000</v>
      </c>
      <c r="F96" s="12">
        <v>3923608</v>
      </c>
      <c r="G96" s="12">
        <v>3923608</v>
      </c>
      <c r="H96" s="12">
        <v>3923608</v>
      </c>
      <c r="I96" s="12">
        <v>0</v>
      </c>
      <c r="J96" s="12">
        <v>3923608</v>
      </c>
    </row>
    <row r="97" spans="1:10" ht="30">
      <c r="A97" s="53" t="s">
        <v>913</v>
      </c>
      <c r="B97" s="37" t="s">
        <v>1016</v>
      </c>
      <c r="C97" s="37">
        <v>0</v>
      </c>
      <c r="D97" s="12">
        <v>3098000</v>
      </c>
      <c r="E97" s="12">
        <v>2666000</v>
      </c>
      <c r="F97" s="12">
        <v>2327939</v>
      </c>
      <c r="G97" s="12">
        <v>2327939</v>
      </c>
      <c r="H97" s="12">
        <v>2327939</v>
      </c>
      <c r="I97" s="12">
        <v>0</v>
      </c>
      <c r="J97" s="12">
        <v>2327939</v>
      </c>
    </row>
    <row r="98" spans="1:10" ht="15">
      <c r="A98" s="53" t="s">
        <v>914</v>
      </c>
      <c r="B98" s="37" t="s">
        <v>1017</v>
      </c>
      <c r="C98" s="37">
        <v>0</v>
      </c>
      <c r="D98" s="12">
        <v>1670000</v>
      </c>
      <c r="E98" s="12">
        <v>1602000</v>
      </c>
      <c r="F98" s="12">
        <v>1595669</v>
      </c>
      <c r="G98" s="12">
        <v>1595669</v>
      </c>
      <c r="H98" s="12">
        <v>1595669</v>
      </c>
      <c r="I98" s="12">
        <v>0</v>
      </c>
      <c r="J98" s="12">
        <v>1595669</v>
      </c>
    </row>
    <row r="99" spans="1:10" ht="15">
      <c r="A99" s="53" t="s">
        <v>915</v>
      </c>
      <c r="B99" s="37" t="s">
        <v>1018</v>
      </c>
      <c r="C99" s="37">
        <v>0</v>
      </c>
      <c r="D99" s="12">
        <v>4204000</v>
      </c>
      <c r="E99" s="12">
        <v>5024000</v>
      </c>
      <c r="F99" s="12">
        <v>1677539</v>
      </c>
      <c r="G99" s="12">
        <v>1677539</v>
      </c>
      <c r="H99" s="12">
        <v>1677539</v>
      </c>
      <c r="I99" s="12">
        <v>0</v>
      </c>
      <c r="J99" s="12">
        <v>1677539</v>
      </c>
    </row>
    <row r="100" spans="1:10" ht="30">
      <c r="A100" s="53" t="s">
        <v>916</v>
      </c>
      <c r="B100" s="37" t="s">
        <v>1019</v>
      </c>
      <c r="C100" s="37">
        <v>0</v>
      </c>
      <c r="D100" s="12">
        <v>4204000</v>
      </c>
      <c r="E100" s="12">
        <v>5024000</v>
      </c>
      <c r="F100" s="12">
        <v>1677539</v>
      </c>
      <c r="G100" s="12">
        <v>1677539</v>
      </c>
      <c r="H100" s="12">
        <v>1677539</v>
      </c>
      <c r="I100" s="12">
        <v>0</v>
      </c>
      <c r="J100" s="12">
        <v>1677539</v>
      </c>
    </row>
    <row r="101" spans="1:10" ht="15">
      <c r="A101" s="53" t="s">
        <v>917</v>
      </c>
      <c r="B101" s="37" t="s">
        <v>1020</v>
      </c>
      <c r="C101" s="37">
        <v>0</v>
      </c>
      <c r="D101" s="12">
        <v>1561000</v>
      </c>
      <c r="E101" s="12">
        <v>2381000</v>
      </c>
      <c r="F101" s="12">
        <v>1677539</v>
      </c>
      <c r="G101" s="12">
        <v>1677539</v>
      </c>
      <c r="H101" s="12">
        <v>1677539</v>
      </c>
      <c r="I101" s="12">
        <v>0</v>
      </c>
      <c r="J101" s="12">
        <v>1677539</v>
      </c>
    </row>
    <row r="102" spans="1:10" ht="30">
      <c r="A102" s="53" t="s">
        <v>918</v>
      </c>
      <c r="B102" s="37" t="s">
        <v>1021</v>
      </c>
      <c r="C102" s="37">
        <v>0</v>
      </c>
      <c r="D102" s="12">
        <v>2643000</v>
      </c>
      <c r="E102" s="12">
        <v>2643000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</row>
    <row r="103" spans="1:10" ht="60">
      <c r="A103" s="53" t="s">
        <v>919</v>
      </c>
      <c r="B103" s="37" t="s">
        <v>1022</v>
      </c>
      <c r="C103" s="37">
        <v>0</v>
      </c>
      <c r="D103" s="12">
        <v>238861000</v>
      </c>
      <c r="E103" s="12">
        <v>239077000</v>
      </c>
      <c r="F103" s="12">
        <v>154186488</v>
      </c>
      <c r="G103" s="12">
        <v>154186488</v>
      </c>
      <c r="H103" s="12">
        <v>154186488</v>
      </c>
      <c r="I103" s="12">
        <v>0</v>
      </c>
      <c r="J103" s="12">
        <v>154186488</v>
      </c>
    </row>
    <row r="104" spans="1:10" ht="30">
      <c r="A104" s="53" t="s">
        <v>920</v>
      </c>
      <c r="B104" s="37" t="s">
        <v>1023</v>
      </c>
      <c r="C104" s="37">
        <v>0</v>
      </c>
      <c r="D104" s="12">
        <v>238861000</v>
      </c>
      <c r="E104" s="12">
        <v>239077000</v>
      </c>
      <c r="F104" s="12">
        <v>154186488</v>
      </c>
      <c r="G104" s="12">
        <v>154186488</v>
      </c>
      <c r="H104" s="12">
        <v>154186488</v>
      </c>
      <c r="I104" s="12">
        <v>0</v>
      </c>
      <c r="J104" s="12">
        <v>154186488</v>
      </c>
    </row>
    <row r="105" spans="1:10" ht="15">
      <c r="A105" s="53" t="s">
        <v>921</v>
      </c>
      <c r="B105" s="37" t="s">
        <v>1024</v>
      </c>
      <c r="C105" s="37">
        <v>0</v>
      </c>
      <c r="D105" s="12">
        <v>91619000</v>
      </c>
      <c r="E105" s="12">
        <v>91542000</v>
      </c>
      <c r="F105" s="12">
        <v>60525476</v>
      </c>
      <c r="G105" s="12">
        <v>60525476</v>
      </c>
      <c r="H105" s="12">
        <v>60525476</v>
      </c>
      <c r="I105" s="12">
        <v>0</v>
      </c>
      <c r="J105" s="12">
        <v>60525476</v>
      </c>
    </row>
    <row r="106" spans="1:10" ht="15">
      <c r="A106" s="53" t="s">
        <v>922</v>
      </c>
      <c r="B106" s="37" t="s">
        <v>1025</v>
      </c>
      <c r="C106" s="37">
        <v>0</v>
      </c>
      <c r="D106" s="12">
        <v>137957000</v>
      </c>
      <c r="E106" s="12">
        <v>137789000</v>
      </c>
      <c r="F106" s="12">
        <v>91964488</v>
      </c>
      <c r="G106" s="12">
        <v>91964488</v>
      </c>
      <c r="H106" s="12">
        <v>91964488</v>
      </c>
      <c r="I106" s="12">
        <v>0</v>
      </c>
      <c r="J106" s="12">
        <v>91964488</v>
      </c>
    </row>
    <row r="107" spans="1:10" ht="15">
      <c r="A107" s="53" t="s">
        <v>923</v>
      </c>
      <c r="B107" s="37" t="s">
        <v>1026</v>
      </c>
      <c r="C107" s="37">
        <v>0</v>
      </c>
      <c r="D107" s="12">
        <v>9285000</v>
      </c>
      <c r="E107" s="12">
        <v>9746000</v>
      </c>
      <c r="F107" s="12">
        <v>1696524</v>
      </c>
      <c r="G107" s="12">
        <v>1696524</v>
      </c>
      <c r="H107" s="12">
        <v>1696524</v>
      </c>
      <c r="I107" s="12">
        <v>0</v>
      </c>
      <c r="J107" s="12">
        <v>1696524</v>
      </c>
    </row>
    <row r="108" spans="1:10" ht="15">
      <c r="A108" s="53" t="s">
        <v>924</v>
      </c>
      <c r="B108" s="37" t="s">
        <v>86</v>
      </c>
      <c r="C108" s="37">
        <v>0</v>
      </c>
      <c r="D108" s="12">
        <v>13764000</v>
      </c>
      <c r="E108" s="12">
        <v>15023000</v>
      </c>
      <c r="F108" s="12">
        <v>8962679</v>
      </c>
      <c r="G108" s="12">
        <v>8962679</v>
      </c>
      <c r="H108" s="12">
        <v>8962679</v>
      </c>
      <c r="I108" s="12">
        <v>0</v>
      </c>
      <c r="J108" s="12">
        <v>9898221</v>
      </c>
    </row>
    <row r="109" spans="1:10" ht="15">
      <c r="A109" s="53" t="s">
        <v>925</v>
      </c>
      <c r="B109" s="37" t="s">
        <v>51</v>
      </c>
      <c r="C109" s="37">
        <v>0</v>
      </c>
      <c r="D109" s="12">
        <v>13764000</v>
      </c>
      <c r="E109" s="12">
        <v>15023000</v>
      </c>
      <c r="F109" s="12">
        <v>8962679</v>
      </c>
      <c r="G109" s="12">
        <v>8962679</v>
      </c>
      <c r="H109" s="12">
        <v>8962679</v>
      </c>
      <c r="I109" s="12">
        <v>0</v>
      </c>
      <c r="J109" s="12">
        <v>9898221</v>
      </c>
    </row>
    <row r="110" spans="1:10" ht="15">
      <c r="A110" s="53" t="s">
        <v>926</v>
      </c>
      <c r="B110" s="37" t="s">
        <v>1027</v>
      </c>
      <c r="C110" s="37">
        <v>0</v>
      </c>
      <c r="D110" s="12">
        <v>13764000</v>
      </c>
      <c r="E110" s="12">
        <v>15023000</v>
      </c>
      <c r="F110" s="12">
        <v>8962679</v>
      </c>
      <c r="G110" s="12">
        <v>8962679</v>
      </c>
      <c r="H110" s="12">
        <v>8962679</v>
      </c>
      <c r="I110" s="12">
        <v>0</v>
      </c>
      <c r="J110" s="12">
        <v>9898221</v>
      </c>
    </row>
    <row r="111" spans="1:10" ht="15">
      <c r="A111" s="53" t="s">
        <v>927</v>
      </c>
      <c r="B111" s="37" t="s">
        <v>1028</v>
      </c>
      <c r="C111" s="37">
        <v>0</v>
      </c>
      <c r="D111" s="12">
        <v>190000</v>
      </c>
      <c r="E111" s="12">
        <v>190000</v>
      </c>
      <c r="F111" s="12">
        <v>107215</v>
      </c>
      <c r="G111" s="12">
        <v>107215</v>
      </c>
      <c r="H111" s="12">
        <v>107215</v>
      </c>
      <c r="I111" s="12">
        <v>0</v>
      </c>
      <c r="J111" s="12">
        <v>2495285</v>
      </c>
    </row>
    <row r="112" spans="1:10" ht="15">
      <c r="A112" s="53" t="s">
        <v>928</v>
      </c>
      <c r="B112" s="37" t="s">
        <v>1029</v>
      </c>
      <c r="C112" s="37">
        <v>0</v>
      </c>
      <c r="D112" s="12">
        <v>313000</v>
      </c>
      <c r="E112" s="12">
        <v>495000</v>
      </c>
      <c r="F112" s="12">
        <v>486969</v>
      </c>
      <c r="G112" s="12">
        <v>486969</v>
      </c>
      <c r="H112" s="12">
        <v>486969</v>
      </c>
      <c r="I112" s="12">
        <v>0</v>
      </c>
      <c r="J112" s="12">
        <v>289675</v>
      </c>
    </row>
    <row r="113" spans="1:10" ht="15">
      <c r="A113" s="53" t="s">
        <v>929</v>
      </c>
      <c r="B113" s="37" t="s">
        <v>1030</v>
      </c>
      <c r="C113" s="37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127131</v>
      </c>
    </row>
    <row r="114" spans="1:10" ht="15">
      <c r="A114" s="53" t="s">
        <v>930</v>
      </c>
      <c r="B114" s="37" t="s">
        <v>1031</v>
      </c>
      <c r="C114" s="37">
        <v>0</v>
      </c>
      <c r="D114" s="12">
        <v>13261000</v>
      </c>
      <c r="E114" s="12">
        <v>14338000</v>
      </c>
      <c r="F114" s="12">
        <v>8368495</v>
      </c>
      <c r="G114" s="12">
        <v>8368495</v>
      </c>
      <c r="H114" s="12">
        <v>8368495</v>
      </c>
      <c r="I114" s="12">
        <v>0</v>
      </c>
      <c r="J114" s="12">
        <v>6986130</v>
      </c>
    </row>
    <row r="115" spans="1:10" ht="30">
      <c r="A115" s="53" t="s">
        <v>907</v>
      </c>
      <c r="B115" s="37" t="s">
        <v>1032</v>
      </c>
      <c r="C115" s="37">
        <v>0</v>
      </c>
      <c r="D115" s="12">
        <v>0</v>
      </c>
      <c r="E115" s="12">
        <v>0</v>
      </c>
      <c r="F115" s="12">
        <v>-256749</v>
      </c>
      <c r="G115" s="12">
        <v>-256749</v>
      </c>
      <c r="H115" s="12">
        <v>-256749</v>
      </c>
      <c r="I115" s="12">
        <v>0</v>
      </c>
      <c r="J115" s="12">
        <v>0</v>
      </c>
    </row>
    <row r="116" spans="1:10" ht="30">
      <c r="A116" s="53" t="s">
        <v>907</v>
      </c>
      <c r="B116" s="37" t="s">
        <v>1033</v>
      </c>
      <c r="C116" s="37">
        <v>0</v>
      </c>
      <c r="D116" s="12">
        <v>0</v>
      </c>
      <c r="E116" s="12">
        <v>0</v>
      </c>
      <c r="F116" s="12">
        <v>-256749</v>
      </c>
      <c r="G116" s="12">
        <v>-256749</v>
      </c>
      <c r="H116" s="12">
        <v>-256749</v>
      </c>
      <c r="I116" s="12">
        <v>0</v>
      </c>
      <c r="J116" s="12">
        <v>0</v>
      </c>
    </row>
    <row r="117" spans="1:10" ht="30">
      <c r="A117" s="53" t="s">
        <v>909</v>
      </c>
      <c r="B117" s="37" t="s">
        <v>1034</v>
      </c>
      <c r="C117" s="37">
        <v>0</v>
      </c>
      <c r="D117" s="12">
        <v>0</v>
      </c>
      <c r="E117" s="12">
        <v>0</v>
      </c>
      <c r="F117" s="12">
        <v>-256749</v>
      </c>
      <c r="G117" s="12">
        <v>-256749</v>
      </c>
      <c r="H117" s="12">
        <v>-256749</v>
      </c>
      <c r="I117" s="12">
        <v>0</v>
      </c>
      <c r="J117" s="12">
        <v>0</v>
      </c>
    </row>
    <row r="118" spans="1:10" ht="30">
      <c r="A118" s="53" t="s">
        <v>909</v>
      </c>
      <c r="B118" s="37" t="s">
        <v>1035</v>
      </c>
      <c r="C118" s="37">
        <v>0</v>
      </c>
      <c r="D118" s="12">
        <v>0</v>
      </c>
      <c r="E118" s="12">
        <v>0</v>
      </c>
      <c r="F118" s="12">
        <v>-256749</v>
      </c>
      <c r="G118" s="12">
        <v>-256749</v>
      </c>
      <c r="H118" s="12">
        <v>-256749</v>
      </c>
      <c r="I118" s="12">
        <v>0</v>
      </c>
      <c r="J118" s="12">
        <v>0</v>
      </c>
    </row>
    <row r="119" spans="1:10" ht="30">
      <c r="A119" s="53" t="s">
        <v>932</v>
      </c>
      <c r="B119" s="37" t="s">
        <v>187</v>
      </c>
      <c r="C119" s="37">
        <v>0</v>
      </c>
      <c r="D119" s="12">
        <v>32529000</v>
      </c>
      <c r="E119" s="12">
        <v>31558000</v>
      </c>
      <c r="F119" s="12">
        <v>30189299</v>
      </c>
      <c r="G119" s="12">
        <v>30189299</v>
      </c>
      <c r="H119" s="12">
        <v>30189299</v>
      </c>
      <c r="I119" s="12">
        <v>0</v>
      </c>
      <c r="J119" s="12">
        <v>30189299</v>
      </c>
    </row>
    <row r="120" spans="1:10" ht="15">
      <c r="A120" s="53" t="s">
        <v>933</v>
      </c>
      <c r="B120" s="37" t="s">
        <v>189</v>
      </c>
      <c r="C120" s="37">
        <v>0</v>
      </c>
      <c r="D120" s="12">
        <v>4204000</v>
      </c>
      <c r="E120" s="12">
        <v>5024000</v>
      </c>
      <c r="F120" s="12">
        <v>1677539</v>
      </c>
      <c r="G120" s="12">
        <v>1677539</v>
      </c>
      <c r="H120" s="12">
        <v>1677539</v>
      </c>
      <c r="I120" s="12">
        <v>0</v>
      </c>
      <c r="J120" s="12">
        <v>1677539</v>
      </c>
    </row>
    <row r="121" spans="1:10" ht="15">
      <c r="A121" s="53" t="s">
        <v>934</v>
      </c>
      <c r="B121" s="37" t="s">
        <v>1036</v>
      </c>
      <c r="C121" s="37">
        <v>0</v>
      </c>
      <c r="D121" s="12">
        <v>990000</v>
      </c>
      <c r="E121" s="12">
        <v>990000</v>
      </c>
      <c r="F121" s="12">
        <v>984296</v>
      </c>
      <c r="G121" s="12">
        <v>984296</v>
      </c>
      <c r="H121" s="12">
        <v>984296</v>
      </c>
      <c r="I121" s="12">
        <v>0</v>
      </c>
      <c r="J121" s="12">
        <v>984296</v>
      </c>
    </row>
    <row r="122" spans="1:10" ht="30">
      <c r="A122" s="53" t="s">
        <v>935</v>
      </c>
      <c r="B122" s="37" t="s">
        <v>262</v>
      </c>
      <c r="C122" s="37">
        <v>0</v>
      </c>
      <c r="D122" s="12">
        <v>0</v>
      </c>
      <c r="E122" s="12">
        <v>0</v>
      </c>
      <c r="F122" s="12">
        <v>-687368</v>
      </c>
      <c r="G122" s="12">
        <v>-687368</v>
      </c>
      <c r="H122" s="12">
        <v>-687368</v>
      </c>
      <c r="I122" s="12">
        <v>0</v>
      </c>
      <c r="J122" s="12">
        <v>0</v>
      </c>
    </row>
    <row r="123" spans="1:10" ht="30">
      <c r="A123" s="53" t="s">
        <v>908</v>
      </c>
      <c r="B123" s="37" t="s">
        <v>263</v>
      </c>
      <c r="C123" s="37">
        <v>0</v>
      </c>
      <c r="D123" s="12">
        <v>0</v>
      </c>
      <c r="E123" s="12">
        <v>0</v>
      </c>
      <c r="F123" s="12">
        <v>-687368</v>
      </c>
      <c r="G123" s="12">
        <v>-687368</v>
      </c>
      <c r="H123" s="12">
        <v>-687368</v>
      </c>
      <c r="I123" s="12">
        <v>0</v>
      </c>
      <c r="J123" s="12">
        <v>0</v>
      </c>
    </row>
    <row r="124" spans="1:10" ht="30">
      <c r="A124" s="53" t="s">
        <v>909</v>
      </c>
      <c r="B124" s="37" t="s">
        <v>1037</v>
      </c>
      <c r="C124" s="37">
        <v>0</v>
      </c>
      <c r="D124" s="12">
        <v>0</v>
      </c>
      <c r="E124" s="12">
        <v>0</v>
      </c>
      <c r="F124" s="12">
        <v>-687368</v>
      </c>
      <c r="G124" s="12">
        <v>-687368</v>
      </c>
      <c r="H124" s="12">
        <v>-687368</v>
      </c>
      <c r="I124" s="12">
        <v>0</v>
      </c>
      <c r="J124" s="12">
        <v>0</v>
      </c>
    </row>
    <row r="125" spans="1:10" ht="15">
      <c r="A125" s="53" t="s">
        <v>931</v>
      </c>
      <c r="B125" s="37" t="s">
        <v>84</v>
      </c>
      <c r="C125" s="37">
        <v>0</v>
      </c>
      <c r="D125" s="12">
        <v>990000</v>
      </c>
      <c r="E125" s="12">
        <v>990000</v>
      </c>
      <c r="F125" s="12">
        <v>984296</v>
      </c>
      <c r="G125" s="12">
        <v>984296</v>
      </c>
      <c r="H125" s="12">
        <v>984296</v>
      </c>
      <c r="I125" s="12">
        <v>0</v>
      </c>
      <c r="J125" s="12">
        <v>984296</v>
      </c>
    </row>
    <row r="126" spans="1:10" ht="30">
      <c r="A126" s="53" t="s">
        <v>936</v>
      </c>
      <c r="B126" s="37" t="s">
        <v>146</v>
      </c>
      <c r="C126" s="37">
        <v>0</v>
      </c>
      <c r="D126" s="12">
        <v>455072000</v>
      </c>
      <c r="E126" s="12">
        <v>453886000</v>
      </c>
      <c r="F126" s="12">
        <v>355531749</v>
      </c>
      <c r="G126" s="12">
        <v>355531749</v>
      </c>
      <c r="H126" s="12">
        <v>355531749</v>
      </c>
      <c r="I126" s="12">
        <v>0</v>
      </c>
      <c r="J126" s="12">
        <v>332850657</v>
      </c>
    </row>
  </sheetData>
  <sheetProtection/>
  <mergeCells count="11">
    <mergeCell ref="I7:I8"/>
    <mergeCell ref="J7:J8"/>
    <mergeCell ref="A3:J3"/>
    <mergeCell ref="A4:J4"/>
    <mergeCell ref="A7:A8"/>
    <mergeCell ref="B7:B8"/>
    <mergeCell ref="C7:C8"/>
    <mergeCell ref="D7:E7"/>
    <mergeCell ref="F7:F8"/>
    <mergeCell ref="G7:G8"/>
    <mergeCell ref="H7:H8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85" r:id="rId1"/>
  <headerFooter>
    <oddHeader>&amp;R&amp;"Trebuchet MS,Obișnuit"Anexa nr.11 la HCJ nr.______/2014</oddHeader>
    <oddFooter>&amp;R&amp;"Trebuchet MS,Obișnuit"&amp;P/&amp;N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3.28125" style="14" customWidth="1"/>
    <col min="2" max="2" width="9.140625" style="4" customWidth="1"/>
    <col min="3" max="3" width="11.421875" style="4" customWidth="1"/>
    <col min="4" max="4" width="12.7109375" style="4" customWidth="1"/>
    <col min="5" max="5" width="11.421875" style="4" bestFit="1" customWidth="1"/>
    <col min="6" max="6" width="10.421875" style="4" customWidth="1"/>
    <col min="7" max="7" width="11.421875" style="4" bestFit="1" customWidth="1"/>
    <col min="8" max="8" width="12.140625" style="4" customWidth="1"/>
    <col min="9" max="9" width="11.00390625" style="4" customWidth="1"/>
    <col min="10" max="10" width="11.140625" style="4" customWidth="1"/>
    <col min="11" max="16384" width="9.140625" style="4" customWidth="1"/>
  </cols>
  <sheetData>
    <row r="1" spans="1:10" ht="15">
      <c r="A1" s="45"/>
      <c r="B1" s="46"/>
      <c r="J1" s="47"/>
    </row>
    <row r="2" spans="1:2" ht="15">
      <c r="A2" s="48"/>
      <c r="B2" s="46"/>
    </row>
    <row r="3" spans="1:10" ht="15">
      <c r="A3" s="104" t="s">
        <v>1038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">
      <c r="A4" s="105" t="s">
        <v>1039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">
      <c r="A5" s="105" t="s">
        <v>295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5">
      <c r="A6" s="50" t="s">
        <v>370</v>
      </c>
      <c r="B6" s="46"/>
      <c r="J6" s="28" t="s">
        <v>190</v>
      </c>
    </row>
    <row r="7" spans="1:10" s="52" customFormat="1" ht="15">
      <c r="A7" s="106" t="s">
        <v>371</v>
      </c>
      <c r="B7" s="106" t="s">
        <v>372</v>
      </c>
      <c r="C7" s="107" t="s">
        <v>373</v>
      </c>
      <c r="D7" s="107" t="s">
        <v>579</v>
      </c>
      <c r="E7" s="107" t="s">
        <v>374</v>
      </c>
      <c r="F7" s="107"/>
      <c r="G7" s="107"/>
      <c r="H7" s="107" t="s">
        <v>375</v>
      </c>
      <c r="I7" s="107" t="s">
        <v>376</v>
      </c>
      <c r="J7" s="107" t="s">
        <v>377</v>
      </c>
    </row>
    <row r="8" spans="1:10" s="52" customFormat="1" ht="30">
      <c r="A8" s="106"/>
      <c r="B8" s="106"/>
      <c r="C8" s="107"/>
      <c r="D8" s="107"/>
      <c r="E8" s="29" t="s">
        <v>119</v>
      </c>
      <c r="F8" s="29" t="s">
        <v>378</v>
      </c>
      <c r="G8" s="29" t="s">
        <v>379</v>
      </c>
      <c r="H8" s="107"/>
      <c r="I8" s="107"/>
      <c r="J8" s="107"/>
    </row>
    <row r="9" spans="1:10" s="52" customFormat="1" ht="15">
      <c r="A9" s="51" t="s">
        <v>95</v>
      </c>
      <c r="B9" s="51" t="s">
        <v>96</v>
      </c>
      <c r="C9" s="29" t="s">
        <v>380</v>
      </c>
      <c r="D9" s="29" t="s">
        <v>381</v>
      </c>
      <c r="E9" s="29" t="s">
        <v>213</v>
      </c>
      <c r="F9" s="29" t="s">
        <v>382</v>
      </c>
      <c r="G9" s="29" t="s">
        <v>383</v>
      </c>
      <c r="H9" s="29" t="s">
        <v>384</v>
      </c>
      <c r="I9" s="29" t="s">
        <v>385</v>
      </c>
      <c r="J9" s="29" t="s">
        <v>386</v>
      </c>
    </row>
    <row r="10" spans="1:10" ht="15">
      <c r="A10" s="53" t="s">
        <v>1040</v>
      </c>
      <c r="B10" s="37" t="s">
        <v>1085</v>
      </c>
      <c r="C10" s="12">
        <v>160933523</v>
      </c>
      <c r="D10" s="12">
        <v>163086843</v>
      </c>
      <c r="E10" s="12">
        <v>179347001</v>
      </c>
      <c r="F10" s="12">
        <v>12015029</v>
      </c>
      <c r="G10" s="12">
        <v>167331972</v>
      </c>
      <c r="H10" s="12">
        <v>159808455</v>
      </c>
      <c r="I10" s="12">
        <v>118669</v>
      </c>
      <c r="J10" s="12">
        <v>19419877</v>
      </c>
    </row>
    <row r="11" spans="1:10" ht="15">
      <c r="A11" s="53" t="s">
        <v>388</v>
      </c>
      <c r="B11" s="37" t="s">
        <v>470</v>
      </c>
      <c r="C11" s="12">
        <v>137689723</v>
      </c>
      <c r="D11" s="12">
        <v>136983043</v>
      </c>
      <c r="E11" s="12">
        <v>156207132</v>
      </c>
      <c r="F11" s="12">
        <v>12015029</v>
      </c>
      <c r="G11" s="12">
        <v>144192103</v>
      </c>
      <c r="H11" s="12">
        <v>136668586</v>
      </c>
      <c r="I11" s="12">
        <v>118669</v>
      </c>
      <c r="J11" s="12">
        <v>19419877</v>
      </c>
    </row>
    <row r="12" spans="1:10" ht="15">
      <c r="A12" s="53" t="s">
        <v>1041</v>
      </c>
      <c r="B12" s="37" t="s">
        <v>1086</v>
      </c>
      <c r="C12" s="12">
        <v>137689723</v>
      </c>
      <c r="D12" s="12">
        <v>136983043</v>
      </c>
      <c r="E12" s="12">
        <v>156207132</v>
      </c>
      <c r="F12" s="12">
        <v>12015029</v>
      </c>
      <c r="G12" s="12">
        <v>144192103</v>
      </c>
      <c r="H12" s="12">
        <v>136668586</v>
      </c>
      <c r="I12" s="12">
        <v>118669</v>
      </c>
      <c r="J12" s="12">
        <v>19419877</v>
      </c>
    </row>
    <row r="13" spans="1:10" ht="15">
      <c r="A13" s="53" t="s">
        <v>1042</v>
      </c>
      <c r="B13" s="37" t="s">
        <v>1087</v>
      </c>
      <c r="C13" s="12">
        <v>173000</v>
      </c>
      <c r="D13" s="12">
        <v>178000</v>
      </c>
      <c r="E13" s="12">
        <v>186787</v>
      </c>
      <c r="F13" s="12">
        <v>59605</v>
      </c>
      <c r="G13" s="12">
        <v>127182</v>
      </c>
      <c r="H13" s="12">
        <v>131807</v>
      </c>
      <c r="I13" s="12">
        <v>0</v>
      </c>
      <c r="J13" s="12">
        <v>54980</v>
      </c>
    </row>
    <row r="14" spans="1:10" ht="30">
      <c r="A14" s="53" t="s">
        <v>1043</v>
      </c>
      <c r="B14" s="37" t="s">
        <v>1088</v>
      </c>
      <c r="C14" s="12">
        <v>173000</v>
      </c>
      <c r="D14" s="12">
        <v>178000</v>
      </c>
      <c r="E14" s="12">
        <v>186787</v>
      </c>
      <c r="F14" s="12">
        <v>59605</v>
      </c>
      <c r="G14" s="12">
        <v>127182</v>
      </c>
      <c r="H14" s="12">
        <v>131807</v>
      </c>
      <c r="I14" s="12">
        <v>0</v>
      </c>
      <c r="J14" s="12">
        <v>54980</v>
      </c>
    </row>
    <row r="15" spans="1:10" ht="15">
      <c r="A15" s="53" t="s">
        <v>406</v>
      </c>
      <c r="B15" s="37" t="s">
        <v>1089</v>
      </c>
      <c r="C15" s="12">
        <v>173000</v>
      </c>
      <c r="D15" s="12">
        <v>178000</v>
      </c>
      <c r="E15" s="12">
        <v>186787</v>
      </c>
      <c r="F15" s="12">
        <v>59605</v>
      </c>
      <c r="G15" s="12">
        <v>127182</v>
      </c>
      <c r="H15" s="12">
        <v>131807</v>
      </c>
      <c r="I15" s="12">
        <v>0</v>
      </c>
      <c r="J15" s="12">
        <v>54980</v>
      </c>
    </row>
    <row r="16" spans="1:10" ht="30">
      <c r="A16" s="53" t="s">
        <v>1044</v>
      </c>
      <c r="B16" s="37" t="s">
        <v>1090</v>
      </c>
      <c r="C16" s="12">
        <v>137516723</v>
      </c>
      <c r="D16" s="12">
        <v>136805043</v>
      </c>
      <c r="E16" s="12">
        <v>156020345</v>
      </c>
      <c r="F16" s="12">
        <v>11955424</v>
      </c>
      <c r="G16" s="12">
        <v>144064921</v>
      </c>
      <c r="H16" s="12">
        <v>136536779</v>
      </c>
      <c r="I16" s="12">
        <v>118669</v>
      </c>
      <c r="J16" s="12">
        <v>19364897</v>
      </c>
    </row>
    <row r="17" spans="1:10" ht="60">
      <c r="A17" s="53" t="s">
        <v>1045</v>
      </c>
      <c r="B17" s="37" t="s">
        <v>1091</v>
      </c>
      <c r="C17" s="12">
        <v>137356635</v>
      </c>
      <c r="D17" s="12">
        <v>136634955</v>
      </c>
      <c r="E17" s="12">
        <v>155851213</v>
      </c>
      <c r="F17" s="12">
        <v>11845424</v>
      </c>
      <c r="G17" s="12">
        <v>144005789</v>
      </c>
      <c r="H17" s="12">
        <v>136477647</v>
      </c>
      <c r="I17" s="12">
        <v>8669</v>
      </c>
      <c r="J17" s="12">
        <v>19364897</v>
      </c>
    </row>
    <row r="18" spans="1:10" ht="15">
      <c r="A18" s="53" t="s">
        <v>409</v>
      </c>
      <c r="B18" s="37" t="s">
        <v>1092</v>
      </c>
      <c r="C18" s="12">
        <v>2675000</v>
      </c>
      <c r="D18" s="12">
        <v>2675000</v>
      </c>
      <c r="E18" s="12">
        <v>1324301</v>
      </c>
      <c r="F18" s="12">
        <v>26719</v>
      </c>
      <c r="G18" s="12">
        <v>1297582</v>
      </c>
      <c r="H18" s="12">
        <v>1239458</v>
      </c>
      <c r="I18" s="12">
        <v>0</v>
      </c>
      <c r="J18" s="12">
        <v>84843</v>
      </c>
    </row>
    <row r="19" spans="1:10" ht="15">
      <c r="A19" s="53" t="s">
        <v>1046</v>
      </c>
      <c r="B19" s="37" t="s">
        <v>1093</v>
      </c>
      <c r="C19" s="12">
        <v>530000</v>
      </c>
      <c r="D19" s="12">
        <v>530000</v>
      </c>
      <c r="E19" s="12">
        <v>532308</v>
      </c>
      <c r="F19" s="12">
        <v>0</v>
      </c>
      <c r="G19" s="12">
        <v>532308</v>
      </c>
      <c r="H19" s="12">
        <v>532308</v>
      </c>
      <c r="I19" s="12">
        <v>0</v>
      </c>
      <c r="J19" s="12">
        <v>0</v>
      </c>
    </row>
    <row r="20" spans="1:10" ht="30">
      <c r="A20" s="53" t="s">
        <v>1047</v>
      </c>
      <c r="B20" s="37" t="s">
        <v>1094</v>
      </c>
      <c r="C20" s="12">
        <v>15000</v>
      </c>
      <c r="D20" s="12">
        <v>14000</v>
      </c>
      <c r="E20" s="12">
        <v>5472</v>
      </c>
      <c r="F20" s="12">
        <v>3748</v>
      </c>
      <c r="G20" s="12">
        <v>1724</v>
      </c>
      <c r="H20" s="12">
        <v>1724</v>
      </c>
      <c r="I20" s="12">
        <v>0</v>
      </c>
      <c r="J20" s="12">
        <v>3748</v>
      </c>
    </row>
    <row r="21" spans="1:10" ht="15">
      <c r="A21" s="53" t="s">
        <v>1048</v>
      </c>
      <c r="B21" s="37" t="s">
        <v>1095</v>
      </c>
      <c r="C21" s="12">
        <v>240000</v>
      </c>
      <c r="D21" s="12">
        <v>240000</v>
      </c>
      <c r="E21" s="12">
        <v>270379</v>
      </c>
      <c r="F21" s="12">
        <v>15423</v>
      </c>
      <c r="G21" s="12">
        <v>254956</v>
      </c>
      <c r="H21" s="12">
        <v>153639</v>
      </c>
      <c r="I21" s="12">
        <v>0</v>
      </c>
      <c r="J21" s="12">
        <v>116740</v>
      </c>
    </row>
    <row r="22" spans="1:10" ht="30">
      <c r="A22" s="53" t="s">
        <v>1049</v>
      </c>
      <c r="B22" s="37" t="s">
        <v>1096</v>
      </c>
      <c r="C22" s="12">
        <v>120084531</v>
      </c>
      <c r="D22" s="12">
        <v>118709851</v>
      </c>
      <c r="E22" s="12">
        <v>139453561</v>
      </c>
      <c r="F22" s="12">
        <v>11715355</v>
      </c>
      <c r="G22" s="12">
        <v>127738206</v>
      </c>
      <c r="H22" s="12">
        <v>120353503</v>
      </c>
      <c r="I22" s="12">
        <v>8666</v>
      </c>
      <c r="J22" s="12">
        <v>19091392</v>
      </c>
    </row>
    <row r="23" spans="1:10" ht="30">
      <c r="A23" s="53" t="s">
        <v>1050</v>
      </c>
      <c r="B23" s="37" t="s">
        <v>1097</v>
      </c>
      <c r="C23" s="12">
        <v>12061104</v>
      </c>
      <c r="D23" s="12">
        <v>12150104</v>
      </c>
      <c r="E23" s="12">
        <v>12150093</v>
      </c>
      <c r="F23" s="12">
        <v>0</v>
      </c>
      <c r="G23" s="12">
        <v>12150093</v>
      </c>
      <c r="H23" s="12">
        <v>12150093</v>
      </c>
      <c r="I23" s="12">
        <v>0</v>
      </c>
      <c r="J23" s="12">
        <v>0</v>
      </c>
    </row>
    <row r="24" spans="1:10" ht="45">
      <c r="A24" s="53" t="s">
        <v>1051</v>
      </c>
      <c r="B24" s="37" t="s">
        <v>1098</v>
      </c>
      <c r="C24" s="12">
        <v>0</v>
      </c>
      <c r="D24" s="12">
        <v>11000</v>
      </c>
      <c r="E24" s="12">
        <v>10791</v>
      </c>
      <c r="F24" s="12">
        <v>0</v>
      </c>
      <c r="G24" s="12">
        <v>10791</v>
      </c>
      <c r="H24" s="12">
        <v>10791</v>
      </c>
      <c r="I24" s="12">
        <v>0</v>
      </c>
      <c r="J24" s="12">
        <v>0</v>
      </c>
    </row>
    <row r="25" spans="1:10" ht="15">
      <c r="A25" s="53" t="s">
        <v>411</v>
      </c>
      <c r="B25" s="37" t="s">
        <v>1099</v>
      </c>
      <c r="C25" s="12">
        <v>1751000</v>
      </c>
      <c r="D25" s="12">
        <v>2305000</v>
      </c>
      <c r="E25" s="12">
        <v>2104308</v>
      </c>
      <c r="F25" s="12">
        <v>84179</v>
      </c>
      <c r="G25" s="12">
        <v>2020129</v>
      </c>
      <c r="H25" s="12">
        <v>2036131</v>
      </c>
      <c r="I25" s="12">
        <v>3</v>
      </c>
      <c r="J25" s="12">
        <v>68174</v>
      </c>
    </row>
    <row r="26" spans="1:10" ht="15">
      <c r="A26" s="53" t="s">
        <v>1052</v>
      </c>
      <c r="B26" s="37" t="s">
        <v>1100</v>
      </c>
      <c r="C26" s="12">
        <v>110000</v>
      </c>
      <c r="D26" s="12">
        <v>110000</v>
      </c>
      <c r="E26" s="12">
        <v>110000</v>
      </c>
      <c r="F26" s="12">
        <v>110000</v>
      </c>
      <c r="G26" s="12">
        <v>0</v>
      </c>
      <c r="H26" s="12">
        <v>0</v>
      </c>
      <c r="I26" s="12">
        <v>110000</v>
      </c>
      <c r="J26" s="12">
        <v>0</v>
      </c>
    </row>
    <row r="27" spans="1:10" ht="15">
      <c r="A27" s="53" t="s">
        <v>415</v>
      </c>
      <c r="B27" s="37" t="s">
        <v>1101</v>
      </c>
      <c r="C27" s="12">
        <v>110000</v>
      </c>
      <c r="D27" s="12">
        <v>110000</v>
      </c>
      <c r="E27" s="12">
        <v>110000</v>
      </c>
      <c r="F27" s="12">
        <v>110000</v>
      </c>
      <c r="G27" s="12">
        <v>0</v>
      </c>
      <c r="H27" s="12">
        <v>0</v>
      </c>
      <c r="I27" s="12">
        <v>110000</v>
      </c>
      <c r="J27" s="12">
        <v>0</v>
      </c>
    </row>
    <row r="28" spans="1:10" ht="30">
      <c r="A28" s="53" t="s">
        <v>1053</v>
      </c>
      <c r="B28" s="37" t="s">
        <v>1102</v>
      </c>
      <c r="C28" s="12">
        <v>50088</v>
      </c>
      <c r="D28" s="12">
        <v>60088</v>
      </c>
      <c r="E28" s="12">
        <v>59132</v>
      </c>
      <c r="F28" s="12">
        <v>0</v>
      </c>
      <c r="G28" s="12">
        <v>59132</v>
      </c>
      <c r="H28" s="12">
        <v>59132</v>
      </c>
      <c r="I28" s="12">
        <v>0</v>
      </c>
      <c r="J28" s="12">
        <v>0</v>
      </c>
    </row>
    <row r="29" spans="1:10" ht="15">
      <c r="A29" s="53" t="s">
        <v>417</v>
      </c>
      <c r="B29" s="37" t="s">
        <v>1103</v>
      </c>
      <c r="C29" s="12">
        <v>14990</v>
      </c>
      <c r="D29" s="12">
        <v>24990</v>
      </c>
      <c r="E29" s="12">
        <v>24034</v>
      </c>
      <c r="F29" s="12">
        <v>0</v>
      </c>
      <c r="G29" s="12">
        <v>24034</v>
      </c>
      <c r="H29" s="12">
        <v>24034</v>
      </c>
      <c r="I29" s="12">
        <v>0</v>
      </c>
      <c r="J29" s="12">
        <v>0</v>
      </c>
    </row>
    <row r="30" spans="1:10" ht="30">
      <c r="A30" s="53" t="s">
        <v>1054</v>
      </c>
      <c r="B30" s="37" t="s">
        <v>1104</v>
      </c>
      <c r="C30" s="12">
        <v>0</v>
      </c>
      <c r="D30" s="12">
        <v>-3000</v>
      </c>
      <c r="E30" s="12">
        <v>-2000</v>
      </c>
      <c r="F30" s="12">
        <v>0</v>
      </c>
      <c r="G30" s="12">
        <v>-2000</v>
      </c>
      <c r="H30" s="12">
        <v>-2000</v>
      </c>
      <c r="I30" s="12">
        <v>0</v>
      </c>
      <c r="J30" s="12">
        <v>0</v>
      </c>
    </row>
    <row r="31" spans="1:10" ht="15">
      <c r="A31" s="53" t="s">
        <v>419</v>
      </c>
      <c r="B31" s="37" t="s">
        <v>1105</v>
      </c>
      <c r="C31" s="12">
        <v>0</v>
      </c>
      <c r="D31" s="12">
        <v>3000</v>
      </c>
      <c r="E31" s="12">
        <v>2000</v>
      </c>
      <c r="F31" s="12">
        <v>0</v>
      </c>
      <c r="G31" s="12">
        <v>2000</v>
      </c>
      <c r="H31" s="12">
        <v>2000</v>
      </c>
      <c r="I31" s="12">
        <v>0</v>
      </c>
      <c r="J31" s="12">
        <v>0</v>
      </c>
    </row>
    <row r="32" spans="1:10" ht="15">
      <c r="A32" s="53" t="s">
        <v>420</v>
      </c>
      <c r="B32" s="37" t="s">
        <v>1106</v>
      </c>
      <c r="C32" s="12">
        <v>35098</v>
      </c>
      <c r="D32" s="12">
        <v>35098</v>
      </c>
      <c r="E32" s="12">
        <v>35098</v>
      </c>
      <c r="F32" s="12">
        <v>0</v>
      </c>
      <c r="G32" s="12">
        <v>35098</v>
      </c>
      <c r="H32" s="12">
        <v>35098</v>
      </c>
      <c r="I32" s="12">
        <v>0</v>
      </c>
      <c r="J32" s="12">
        <v>0</v>
      </c>
    </row>
    <row r="33" spans="1:10" ht="15">
      <c r="A33" s="53" t="s">
        <v>1055</v>
      </c>
      <c r="B33" s="37" t="s">
        <v>500</v>
      </c>
      <c r="C33" s="12">
        <v>10800</v>
      </c>
      <c r="D33" s="12">
        <v>10800</v>
      </c>
      <c r="E33" s="12">
        <v>10800</v>
      </c>
      <c r="F33" s="12">
        <v>0</v>
      </c>
      <c r="G33" s="12">
        <v>10800</v>
      </c>
      <c r="H33" s="12">
        <v>10800</v>
      </c>
      <c r="I33" s="12">
        <v>0</v>
      </c>
      <c r="J33" s="12">
        <v>0</v>
      </c>
    </row>
    <row r="34" spans="1:10" ht="30">
      <c r="A34" s="53" t="s">
        <v>1056</v>
      </c>
      <c r="B34" s="37" t="s">
        <v>1107</v>
      </c>
      <c r="C34" s="12">
        <v>10800</v>
      </c>
      <c r="D34" s="12">
        <v>10800</v>
      </c>
      <c r="E34" s="12">
        <v>10800</v>
      </c>
      <c r="F34" s="12">
        <v>0</v>
      </c>
      <c r="G34" s="12">
        <v>10800</v>
      </c>
      <c r="H34" s="12">
        <v>10800</v>
      </c>
      <c r="I34" s="12">
        <v>0</v>
      </c>
      <c r="J34" s="12">
        <v>0</v>
      </c>
    </row>
    <row r="35" spans="1:10" ht="15">
      <c r="A35" s="53" t="s">
        <v>1057</v>
      </c>
      <c r="B35" s="37" t="s">
        <v>1108</v>
      </c>
      <c r="C35" s="12">
        <v>10800</v>
      </c>
      <c r="D35" s="12">
        <v>10800</v>
      </c>
      <c r="E35" s="12">
        <v>10800</v>
      </c>
      <c r="F35" s="12">
        <v>0</v>
      </c>
      <c r="G35" s="12">
        <v>10800</v>
      </c>
      <c r="H35" s="12">
        <v>10800</v>
      </c>
      <c r="I35" s="12">
        <v>0</v>
      </c>
      <c r="J35" s="12">
        <v>0</v>
      </c>
    </row>
    <row r="36" spans="1:10" ht="15">
      <c r="A36" s="53" t="s">
        <v>424</v>
      </c>
      <c r="B36" s="37" t="s">
        <v>1109</v>
      </c>
      <c r="C36" s="12">
        <v>21068000</v>
      </c>
      <c r="D36" s="12">
        <v>23928000</v>
      </c>
      <c r="E36" s="12">
        <v>22903711</v>
      </c>
      <c r="F36" s="12">
        <v>0</v>
      </c>
      <c r="G36" s="12">
        <v>22903711</v>
      </c>
      <c r="H36" s="12">
        <v>22903711</v>
      </c>
      <c r="I36" s="12">
        <v>0</v>
      </c>
      <c r="J36" s="12">
        <v>0</v>
      </c>
    </row>
    <row r="37" spans="1:10" ht="30">
      <c r="A37" s="53" t="s">
        <v>1058</v>
      </c>
      <c r="B37" s="37" t="s">
        <v>504</v>
      </c>
      <c r="C37" s="12">
        <v>4186000</v>
      </c>
      <c r="D37" s="12">
        <v>4268000</v>
      </c>
      <c r="E37" s="12">
        <v>3923608</v>
      </c>
      <c r="F37" s="12">
        <v>0</v>
      </c>
      <c r="G37" s="12">
        <v>3923608</v>
      </c>
      <c r="H37" s="12">
        <v>3923608</v>
      </c>
      <c r="I37" s="12">
        <v>0</v>
      </c>
      <c r="J37" s="12">
        <v>0</v>
      </c>
    </row>
    <row r="38" spans="1:10" ht="30">
      <c r="A38" s="53" t="s">
        <v>1059</v>
      </c>
      <c r="B38" s="37" t="s">
        <v>1110</v>
      </c>
      <c r="C38" s="12">
        <v>682000</v>
      </c>
      <c r="D38" s="12">
        <v>682000</v>
      </c>
      <c r="E38" s="12">
        <v>42618</v>
      </c>
      <c r="F38" s="12">
        <v>0</v>
      </c>
      <c r="G38" s="12">
        <v>42618</v>
      </c>
      <c r="H38" s="12">
        <v>42618</v>
      </c>
      <c r="I38" s="12">
        <v>0</v>
      </c>
      <c r="J38" s="12">
        <v>0</v>
      </c>
    </row>
    <row r="39" spans="1:10" ht="45">
      <c r="A39" s="53" t="s">
        <v>1060</v>
      </c>
      <c r="B39" s="37" t="s">
        <v>1111</v>
      </c>
      <c r="C39" s="12">
        <v>682000</v>
      </c>
      <c r="D39" s="12">
        <v>682000</v>
      </c>
      <c r="E39" s="12">
        <v>42618</v>
      </c>
      <c r="F39" s="12">
        <v>0</v>
      </c>
      <c r="G39" s="12">
        <v>42618</v>
      </c>
      <c r="H39" s="12">
        <v>42618</v>
      </c>
      <c r="I39" s="12">
        <v>0</v>
      </c>
      <c r="J39" s="12">
        <v>0</v>
      </c>
    </row>
    <row r="40" spans="1:10" ht="30">
      <c r="A40" s="53" t="s">
        <v>1061</v>
      </c>
      <c r="B40" s="37" t="s">
        <v>1112</v>
      </c>
      <c r="C40" s="12">
        <v>20386000</v>
      </c>
      <c r="D40" s="12">
        <v>23246000</v>
      </c>
      <c r="E40" s="12">
        <v>22861093</v>
      </c>
      <c r="F40" s="12">
        <v>0</v>
      </c>
      <c r="G40" s="12">
        <v>22861093</v>
      </c>
      <c r="H40" s="12">
        <v>22861093</v>
      </c>
      <c r="I40" s="12">
        <v>0</v>
      </c>
      <c r="J40" s="12">
        <v>0</v>
      </c>
    </row>
    <row r="41" spans="1:10" ht="15">
      <c r="A41" s="53" t="s">
        <v>1062</v>
      </c>
      <c r="B41" s="37" t="s">
        <v>1113</v>
      </c>
      <c r="C41" s="12">
        <v>14948000</v>
      </c>
      <c r="D41" s="12">
        <v>17726000</v>
      </c>
      <c r="E41" s="12">
        <v>17693485</v>
      </c>
      <c r="F41" s="12">
        <v>0</v>
      </c>
      <c r="G41" s="12">
        <v>17693485</v>
      </c>
      <c r="H41" s="12">
        <v>17693485</v>
      </c>
      <c r="I41" s="12">
        <v>0</v>
      </c>
      <c r="J41" s="12">
        <v>0</v>
      </c>
    </row>
    <row r="42" spans="1:10" ht="30">
      <c r="A42" s="53" t="s">
        <v>1063</v>
      </c>
      <c r="B42" s="37" t="s">
        <v>1114</v>
      </c>
      <c r="C42" s="12">
        <v>532000</v>
      </c>
      <c r="D42" s="12">
        <v>532000</v>
      </c>
      <c r="E42" s="12">
        <v>532000</v>
      </c>
      <c r="F42" s="12">
        <v>0</v>
      </c>
      <c r="G42" s="12">
        <v>532000</v>
      </c>
      <c r="H42" s="12">
        <v>532000</v>
      </c>
      <c r="I42" s="12">
        <v>0</v>
      </c>
      <c r="J42" s="12">
        <v>0</v>
      </c>
    </row>
    <row r="43" spans="1:10" ht="30">
      <c r="A43" s="53" t="s">
        <v>1064</v>
      </c>
      <c r="B43" s="37" t="s">
        <v>1115</v>
      </c>
      <c r="C43" s="12">
        <v>2616000</v>
      </c>
      <c r="D43" s="12">
        <v>2666000</v>
      </c>
      <c r="E43" s="12">
        <v>2327939</v>
      </c>
      <c r="F43" s="12">
        <v>0</v>
      </c>
      <c r="G43" s="12">
        <v>2327939</v>
      </c>
      <c r="H43" s="12">
        <v>2327939</v>
      </c>
      <c r="I43" s="12">
        <v>0</v>
      </c>
      <c r="J43" s="12">
        <v>0</v>
      </c>
    </row>
    <row r="44" spans="1:10" ht="30">
      <c r="A44" s="53" t="s">
        <v>1065</v>
      </c>
      <c r="B44" s="37" t="s">
        <v>1116</v>
      </c>
      <c r="C44" s="12">
        <v>720000</v>
      </c>
      <c r="D44" s="12">
        <v>720000</v>
      </c>
      <c r="E44" s="12">
        <v>712000</v>
      </c>
      <c r="F44" s="12">
        <v>0</v>
      </c>
      <c r="G44" s="12">
        <v>712000</v>
      </c>
      <c r="H44" s="12">
        <v>712000</v>
      </c>
      <c r="I44" s="12">
        <v>0</v>
      </c>
      <c r="J44" s="12">
        <v>0</v>
      </c>
    </row>
    <row r="45" spans="1:10" ht="30">
      <c r="A45" s="53" t="s">
        <v>1066</v>
      </c>
      <c r="B45" s="37" t="s">
        <v>1117</v>
      </c>
      <c r="C45" s="12">
        <v>1570000</v>
      </c>
      <c r="D45" s="12">
        <v>1602000</v>
      </c>
      <c r="E45" s="12">
        <v>1595669</v>
      </c>
      <c r="F45" s="12">
        <v>0</v>
      </c>
      <c r="G45" s="12">
        <v>1595669</v>
      </c>
      <c r="H45" s="12">
        <v>1595669</v>
      </c>
      <c r="I45" s="12">
        <v>0</v>
      </c>
      <c r="J45" s="12">
        <v>0</v>
      </c>
    </row>
    <row r="46" spans="1:10" ht="45">
      <c r="A46" s="53" t="s">
        <v>1067</v>
      </c>
      <c r="B46" s="37" t="s">
        <v>1118</v>
      </c>
      <c r="C46" s="12">
        <v>2165000</v>
      </c>
      <c r="D46" s="12">
        <v>2165000</v>
      </c>
      <c r="E46" s="12">
        <v>225358</v>
      </c>
      <c r="F46" s="12">
        <v>0</v>
      </c>
      <c r="G46" s="12">
        <v>225358</v>
      </c>
      <c r="H46" s="12">
        <v>225358</v>
      </c>
      <c r="I46" s="12">
        <v>0</v>
      </c>
      <c r="J46" s="12">
        <v>0</v>
      </c>
    </row>
    <row r="47" spans="1:10" ht="30">
      <c r="A47" s="53" t="s">
        <v>1068</v>
      </c>
      <c r="B47" s="37" t="s">
        <v>1119</v>
      </c>
      <c r="C47" s="12">
        <v>2165000</v>
      </c>
      <c r="D47" s="12">
        <v>2165000</v>
      </c>
      <c r="E47" s="12">
        <v>225358</v>
      </c>
      <c r="F47" s="12">
        <v>0</v>
      </c>
      <c r="G47" s="12">
        <v>225358</v>
      </c>
      <c r="H47" s="12">
        <v>225358</v>
      </c>
      <c r="I47" s="12">
        <v>0</v>
      </c>
      <c r="J47" s="12">
        <v>0</v>
      </c>
    </row>
    <row r="48" spans="1:10" ht="15">
      <c r="A48" s="53" t="s">
        <v>440</v>
      </c>
      <c r="B48" s="37" t="s">
        <v>1120</v>
      </c>
      <c r="C48" s="12">
        <v>1673000</v>
      </c>
      <c r="D48" s="12">
        <v>1673000</v>
      </c>
      <c r="E48" s="12">
        <v>21628</v>
      </c>
      <c r="F48" s="12">
        <v>0</v>
      </c>
      <c r="G48" s="12">
        <v>21628</v>
      </c>
      <c r="H48" s="12">
        <v>21628</v>
      </c>
      <c r="I48" s="12">
        <v>0</v>
      </c>
      <c r="J48" s="12">
        <v>0</v>
      </c>
    </row>
    <row r="49" spans="1:10" ht="15">
      <c r="A49" s="53" t="s">
        <v>441</v>
      </c>
      <c r="B49" s="37" t="s">
        <v>1121</v>
      </c>
      <c r="C49" s="12">
        <v>492000</v>
      </c>
      <c r="D49" s="12">
        <v>492000</v>
      </c>
      <c r="E49" s="12">
        <v>203730</v>
      </c>
      <c r="F49" s="12">
        <v>0</v>
      </c>
      <c r="G49" s="12">
        <v>203730</v>
      </c>
      <c r="H49" s="12">
        <v>203730</v>
      </c>
      <c r="I49" s="12">
        <v>0</v>
      </c>
      <c r="J49" s="12">
        <v>0</v>
      </c>
    </row>
    <row r="50" spans="1:10" ht="30">
      <c r="A50" s="53" t="s">
        <v>1069</v>
      </c>
      <c r="B50" s="37" t="s">
        <v>1122</v>
      </c>
      <c r="C50" s="12">
        <v>153889723</v>
      </c>
      <c r="D50" s="12">
        <v>155958043</v>
      </c>
      <c r="E50" s="12">
        <v>175142617</v>
      </c>
      <c r="F50" s="12">
        <v>12015029</v>
      </c>
      <c r="G50" s="12">
        <v>163127588</v>
      </c>
      <c r="H50" s="12">
        <v>155604071</v>
      </c>
      <c r="I50" s="12">
        <v>118669</v>
      </c>
      <c r="J50" s="12">
        <v>19419877</v>
      </c>
    </row>
    <row r="51" spans="1:10" ht="15">
      <c r="A51" s="53" t="s">
        <v>444</v>
      </c>
      <c r="B51" s="37" t="s">
        <v>521</v>
      </c>
      <c r="C51" s="12">
        <v>137689723</v>
      </c>
      <c r="D51" s="12">
        <v>136980043</v>
      </c>
      <c r="E51" s="12">
        <v>156205132</v>
      </c>
      <c r="F51" s="12">
        <v>12015029</v>
      </c>
      <c r="G51" s="12">
        <v>144190103</v>
      </c>
      <c r="H51" s="12">
        <v>136666586</v>
      </c>
      <c r="I51" s="12">
        <v>118669</v>
      </c>
      <c r="J51" s="12">
        <v>19419877</v>
      </c>
    </row>
    <row r="52" spans="1:10" ht="15">
      <c r="A52" s="53" t="s">
        <v>1070</v>
      </c>
      <c r="B52" s="37" t="s">
        <v>1123</v>
      </c>
      <c r="C52" s="12">
        <v>137689723</v>
      </c>
      <c r="D52" s="12">
        <v>136980043</v>
      </c>
      <c r="E52" s="12">
        <v>156205132</v>
      </c>
      <c r="F52" s="12">
        <v>12015029</v>
      </c>
      <c r="G52" s="12">
        <v>144190103</v>
      </c>
      <c r="H52" s="12">
        <v>136666586</v>
      </c>
      <c r="I52" s="12">
        <v>118669</v>
      </c>
      <c r="J52" s="12">
        <v>19419877</v>
      </c>
    </row>
    <row r="53" spans="1:10" ht="15">
      <c r="A53" s="53" t="s">
        <v>1071</v>
      </c>
      <c r="B53" s="37" t="s">
        <v>1124</v>
      </c>
      <c r="C53" s="12">
        <v>173000</v>
      </c>
      <c r="D53" s="12">
        <v>178000</v>
      </c>
      <c r="E53" s="12">
        <v>186787</v>
      </c>
      <c r="F53" s="12">
        <v>59605</v>
      </c>
      <c r="G53" s="12">
        <v>127182</v>
      </c>
      <c r="H53" s="12">
        <v>131807</v>
      </c>
      <c r="I53" s="12">
        <v>0</v>
      </c>
      <c r="J53" s="12">
        <v>54980</v>
      </c>
    </row>
    <row r="54" spans="1:10" ht="30">
      <c r="A54" s="53" t="s">
        <v>1043</v>
      </c>
      <c r="B54" s="37" t="s">
        <v>1125</v>
      </c>
      <c r="C54" s="12">
        <v>173000</v>
      </c>
      <c r="D54" s="12">
        <v>178000</v>
      </c>
      <c r="E54" s="12">
        <v>186787</v>
      </c>
      <c r="F54" s="12">
        <v>59605</v>
      </c>
      <c r="G54" s="12">
        <v>127182</v>
      </c>
      <c r="H54" s="12">
        <v>131807</v>
      </c>
      <c r="I54" s="12">
        <v>0</v>
      </c>
      <c r="J54" s="12">
        <v>54980</v>
      </c>
    </row>
    <row r="55" spans="1:10" ht="15">
      <c r="A55" s="53" t="s">
        <v>406</v>
      </c>
      <c r="B55" s="37" t="s">
        <v>1126</v>
      </c>
      <c r="C55" s="12">
        <v>173000</v>
      </c>
      <c r="D55" s="12">
        <v>178000</v>
      </c>
      <c r="E55" s="12">
        <v>186787</v>
      </c>
      <c r="F55" s="12">
        <v>59605</v>
      </c>
      <c r="G55" s="12">
        <v>127182</v>
      </c>
      <c r="H55" s="12">
        <v>131807</v>
      </c>
      <c r="I55" s="12">
        <v>0</v>
      </c>
      <c r="J55" s="12">
        <v>54980</v>
      </c>
    </row>
    <row r="56" spans="1:10" ht="30">
      <c r="A56" s="53" t="s">
        <v>1044</v>
      </c>
      <c r="B56" s="37" t="s">
        <v>1127</v>
      </c>
      <c r="C56" s="12">
        <v>137516723</v>
      </c>
      <c r="D56" s="12">
        <v>136802043</v>
      </c>
      <c r="E56" s="12">
        <v>156018345</v>
      </c>
      <c r="F56" s="12">
        <v>11955424</v>
      </c>
      <c r="G56" s="12">
        <v>144062921</v>
      </c>
      <c r="H56" s="12">
        <v>136534779</v>
      </c>
      <c r="I56" s="12">
        <v>118669</v>
      </c>
      <c r="J56" s="12">
        <v>19364897</v>
      </c>
    </row>
    <row r="57" spans="1:10" ht="60">
      <c r="A57" s="53" t="s">
        <v>1072</v>
      </c>
      <c r="B57" s="37" t="s">
        <v>1128</v>
      </c>
      <c r="C57" s="12">
        <v>137356635</v>
      </c>
      <c r="D57" s="12">
        <v>136634955</v>
      </c>
      <c r="E57" s="12">
        <v>155851213</v>
      </c>
      <c r="F57" s="12">
        <v>11845424</v>
      </c>
      <c r="G57" s="12">
        <v>144005789</v>
      </c>
      <c r="H57" s="12">
        <v>136477647</v>
      </c>
      <c r="I57" s="12">
        <v>8669</v>
      </c>
      <c r="J57" s="12">
        <v>19364897</v>
      </c>
    </row>
    <row r="58" spans="1:10" ht="15">
      <c r="A58" s="53" t="s">
        <v>409</v>
      </c>
      <c r="B58" s="37" t="s">
        <v>1129</v>
      </c>
      <c r="C58" s="12">
        <v>2675000</v>
      </c>
      <c r="D58" s="12">
        <v>2675000</v>
      </c>
      <c r="E58" s="12">
        <v>1324301</v>
      </c>
      <c r="F58" s="12">
        <v>26719</v>
      </c>
      <c r="G58" s="12">
        <v>1297582</v>
      </c>
      <c r="H58" s="12">
        <v>1239458</v>
      </c>
      <c r="I58" s="12">
        <v>0</v>
      </c>
      <c r="J58" s="12">
        <v>84843</v>
      </c>
    </row>
    <row r="59" spans="1:10" ht="15">
      <c r="A59" s="53" t="s">
        <v>1046</v>
      </c>
      <c r="B59" s="37" t="s">
        <v>1130</v>
      </c>
      <c r="C59" s="12">
        <v>530000</v>
      </c>
      <c r="D59" s="12">
        <v>530000</v>
      </c>
      <c r="E59" s="12">
        <v>532308</v>
      </c>
      <c r="F59" s="12">
        <v>0</v>
      </c>
      <c r="G59" s="12">
        <v>532308</v>
      </c>
      <c r="H59" s="12">
        <v>532308</v>
      </c>
      <c r="I59" s="12">
        <v>0</v>
      </c>
      <c r="J59" s="12">
        <v>0</v>
      </c>
    </row>
    <row r="60" spans="1:10" ht="30">
      <c r="A60" s="53" t="s">
        <v>1047</v>
      </c>
      <c r="B60" s="37" t="s">
        <v>1131</v>
      </c>
      <c r="C60" s="12">
        <v>15000</v>
      </c>
      <c r="D60" s="12">
        <v>14000</v>
      </c>
      <c r="E60" s="12">
        <v>5472</v>
      </c>
      <c r="F60" s="12">
        <v>3748</v>
      </c>
      <c r="G60" s="12">
        <v>1724</v>
      </c>
      <c r="H60" s="12">
        <v>1724</v>
      </c>
      <c r="I60" s="12">
        <v>0</v>
      </c>
      <c r="J60" s="12">
        <v>3748</v>
      </c>
    </row>
    <row r="61" spans="1:10" ht="15">
      <c r="A61" s="53" t="s">
        <v>1048</v>
      </c>
      <c r="B61" s="37" t="s">
        <v>1132</v>
      </c>
      <c r="C61" s="12">
        <v>240000</v>
      </c>
      <c r="D61" s="12">
        <v>240000</v>
      </c>
      <c r="E61" s="12">
        <v>270379</v>
      </c>
      <c r="F61" s="12">
        <v>15423</v>
      </c>
      <c r="G61" s="12">
        <v>254956</v>
      </c>
      <c r="H61" s="12">
        <v>153639</v>
      </c>
      <c r="I61" s="12">
        <v>0</v>
      </c>
      <c r="J61" s="12">
        <v>116740</v>
      </c>
    </row>
    <row r="62" spans="1:10" ht="30">
      <c r="A62" s="53" t="s">
        <v>1049</v>
      </c>
      <c r="B62" s="37" t="s">
        <v>1133</v>
      </c>
      <c r="C62" s="12">
        <v>120084531</v>
      </c>
      <c r="D62" s="12">
        <v>118709851</v>
      </c>
      <c r="E62" s="12">
        <v>139453561</v>
      </c>
      <c r="F62" s="12">
        <v>11715355</v>
      </c>
      <c r="G62" s="12">
        <v>127738206</v>
      </c>
      <c r="H62" s="12">
        <v>120353503</v>
      </c>
      <c r="I62" s="12">
        <v>8666</v>
      </c>
      <c r="J62" s="12">
        <v>19091392</v>
      </c>
    </row>
    <row r="63" spans="1:10" ht="30">
      <c r="A63" s="53" t="s">
        <v>1050</v>
      </c>
      <c r="B63" s="37" t="s">
        <v>1134</v>
      </c>
      <c r="C63" s="12">
        <v>12061104</v>
      </c>
      <c r="D63" s="12">
        <v>12150104</v>
      </c>
      <c r="E63" s="12">
        <v>12150093</v>
      </c>
      <c r="F63" s="12">
        <v>0</v>
      </c>
      <c r="G63" s="12">
        <v>12150093</v>
      </c>
      <c r="H63" s="12">
        <v>12150093</v>
      </c>
      <c r="I63" s="12">
        <v>0</v>
      </c>
      <c r="J63" s="12">
        <v>0</v>
      </c>
    </row>
    <row r="64" spans="1:10" ht="45">
      <c r="A64" s="53" t="s">
        <v>1051</v>
      </c>
      <c r="B64" s="37" t="s">
        <v>1135</v>
      </c>
      <c r="C64" s="12">
        <v>0</v>
      </c>
      <c r="D64" s="12">
        <v>11000</v>
      </c>
      <c r="E64" s="12">
        <v>10791</v>
      </c>
      <c r="F64" s="12">
        <v>0</v>
      </c>
      <c r="G64" s="12">
        <v>10791</v>
      </c>
      <c r="H64" s="12">
        <v>10791</v>
      </c>
      <c r="I64" s="12">
        <v>0</v>
      </c>
      <c r="J64" s="12">
        <v>0</v>
      </c>
    </row>
    <row r="65" spans="1:10" ht="15">
      <c r="A65" s="53" t="s">
        <v>411</v>
      </c>
      <c r="B65" s="37" t="s">
        <v>1136</v>
      </c>
      <c r="C65" s="12">
        <v>1751000</v>
      </c>
      <c r="D65" s="12">
        <v>2305000</v>
      </c>
      <c r="E65" s="12">
        <v>2104308</v>
      </c>
      <c r="F65" s="12">
        <v>84179</v>
      </c>
      <c r="G65" s="12">
        <v>2020129</v>
      </c>
      <c r="H65" s="12">
        <v>2036131</v>
      </c>
      <c r="I65" s="12">
        <v>3</v>
      </c>
      <c r="J65" s="12">
        <v>68174</v>
      </c>
    </row>
    <row r="66" spans="1:10" ht="15">
      <c r="A66" s="53" t="s">
        <v>1052</v>
      </c>
      <c r="B66" s="37" t="s">
        <v>1137</v>
      </c>
      <c r="C66" s="12">
        <v>110000</v>
      </c>
      <c r="D66" s="12">
        <v>110000</v>
      </c>
      <c r="E66" s="12">
        <v>110000</v>
      </c>
      <c r="F66" s="12">
        <v>110000</v>
      </c>
      <c r="G66" s="12">
        <v>0</v>
      </c>
      <c r="H66" s="12">
        <v>0</v>
      </c>
      <c r="I66" s="12">
        <v>110000</v>
      </c>
      <c r="J66" s="12">
        <v>0</v>
      </c>
    </row>
    <row r="67" spans="1:10" ht="15">
      <c r="A67" s="53" t="s">
        <v>415</v>
      </c>
      <c r="B67" s="37" t="s">
        <v>1138</v>
      </c>
      <c r="C67" s="12">
        <v>110000</v>
      </c>
      <c r="D67" s="12">
        <v>110000</v>
      </c>
      <c r="E67" s="12">
        <v>110000</v>
      </c>
      <c r="F67" s="12">
        <v>110000</v>
      </c>
      <c r="G67" s="12">
        <v>0</v>
      </c>
      <c r="H67" s="12">
        <v>0</v>
      </c>
      <c r="I67" s="12">
        <v>110000</v>
      </c>
      <c r="J67" s="12">
        <v>0</v>
      </c>
    </row>
    <row r="68" spans="1:10" ht="30">
      <c r="A68" s="53" t="s">
        <v>1073</v>
      </c>
      <c r="B68" s="37" t="s">
        <v>1139</v>
      </c>
      <c r="C68" s="12">
        <v>50088</v>
      </c>
      <c r="D68" s="12">
        <v>57088</v>
      </c>
      <c r="E68" s="12">
        <v>57132</v>
      </c>
      <c r="F68" s="12">
        <v>0</v>
      </c>
      <c r="G68" s="12">
        <v>57132</v>
      </c>
      <c r="H68" s="12">
        <v>57132</v>
      </c>
      <c r="I68" s="12">
        <v>0</v>
      </c>
      <c r="J68" s="12">
        <v>0</v>
      </c>
    </row>
    <row r="69" spans="1:10" ht="15">
      <c r="A69" s="53" t="s">
        <v>417</v>
      </c>
      <c r="B69" s="37" t="s">
        <v>1140</v>
      </c>
      <c r="C69" s="12">
        <v>14990</v>
      </c>
      <c r="D69" s="12">
        <v>24990</v>
      </c>
      <c r="E69" s="12">
        <v>24034</v>
      </c>
      <c r="F69" s="12">
        <v>0</v>
      </c>
      <c r="G69" s="12">
        <v>24034</v>
      </c>
      <c r="H69" s="12">
        <v>24034</v>
      </c>
      <c r="I69" s="12">
        <v>0</v>
      </c>
      <c r="J69" s="12">
        <v>0</v>
      </c>
    </row>
    <row r="70" spans="1:10" ht="30">
      <c r="A70" s="53" t="s">
        <v>1054</v>
      </c>
      <c r="B70" s="37" t="s">
        <v>1141</v>
      </c>
      <c r="C70" s="12">
        <v>0</v>
      </c>
      <c r="D70" s="12">
        <v>-3000</v>
      </c>
      <c r="E70" s="12">
        <v>-2000</v>
      </c>
      <c r="F70" s="12">
        <v>0</v>
      </c>
      <c r="G70" s="12">
        <v>-2000</v>
      </c>
      <c r="H70" s="12">
        <v>-2000</v>
      </c>
      <c r="I70" s="12">
        <v>0</v>
      </c>
      <c r="J70" s="12">
        <v>0</v>
      </c>
    </row>
    <row r="71" spans="1:10" ht="15">
      <c r="A71" s="53" t="s">
        <v>420</v>
      </c>
      <c r="B71" s="37" t="s">
        <v>1142</v>
      </c>
      <c r="C71" s="12">
        <v>35098</v>
      </c>
      <c r="D71" s="12">
        <v>35098</v>
      </c>
      <c r="E71" s="12">
        <v>35098</v>
      </c>
      <c r="F71" s="12">
        <v>0</v>
      </c>
      <c r="G71" s="12">
        <v>35098</v>
      </c>
      <c r="H71" s="12">
        <v>35098</v>
      </c>
      <c r="I71" s="12">
        <v>0</v>
      </c>
      <c r="J71" s="12">
        <v>0</v>
      </c>
    </row>
    <row r="72" spans="1:10" ht="15">
      <c r="A72" s="53" t="s">
        <v>1074</v>
      </c>
      <c r="B72" s="37" t="s">
        <v>1143</v>
      </c>
      <c r="C72" s="12">
        <v>16200000</v>
      </c>
      <c r="D72" s="12">
        <v>18978000</v>
      </c>
      <c r="E72" s="12">
        <v>18937485</v>
      </c>
      <c r="F72" s="12">
        <v>0</v>
      </c>
      <c r="G72" s="12">
        <v>18937485</v>
      </c>
      <c r="H72" s="12">
        <v>18937485</v>
      </c>
      <c r="I72" s="12">
        <v>0</v>
      </c>
      <c r="J72" s="12">
        <v>0</v>
      </c>
    </row>
    <row r="73" spans="1:10" ht="30">
      <c r="A73" s="53" t="s">
        <v>1075</v>
      </c>
      <c r="B73" s="37" t="s">
        <v>551</v>
      </c>
      <c r="C73" s="12">
        <v>16200000</v>
      </c>
      <c r="D73" s="12">
        <v>18978000</v>
      </c>
      <c r="E73" s="12">
        <v>18937485</v>
      </c>
      <c r="F73" s="12">
        <v>0</v>
      </c>
      <c r="G73" s="12">
        <v>18937485</v>
      </c>
      <c r="H73" s="12">
        <v>18937485</v>
      </c>
      <c r="I73" s="12">
        <v>0</v>
      </c>
      <c r="J73" s="12">
        <v>0</v>
      </c>
    </row>
    <row r="74" spans="1:10" ht="30">
      <c r="A74" s="53" t="s">
        <v>1076</v>
      </c>
      <c r="B74" s="37" t="s">
        <v>1144</v>
      </c>
      <c r="C74" s="12">
        <v>16200000</v>
      </c>
      <c r="D74" s="12">
        <v>18978000</v>
      </c>
      <c r="E74" s="12">
        <v>18937485</v>
      </c>
      <c r="F74" s="12">
        <v>0</v>
      </c>
      <c r="G74" s="12">
        <v>18937485</v>
      </c>
      <c r="H74" s="12">
        <v>18937485</v>
      </c>
      <c r="I74" s="12">
        <v>0</v>
      </c>
      <c r="J74" s="12">
        <v>0</v>
      </c>
    </row>
    <row r="75" spans="1:10" ht="15">
      <c r="A75" s="53" t="s">
        <v>1062</v>
      </c>
      <c r="B75" s="37" t="s">
        <v>1145</v>
      </c>
      <c r="C75" s="12">
        <v>14948000</v>
      </c>
      <c r="D75" s="12">
        <v>17726000</v>
      </c>
      <c r="E75" s="12">
        <v>17693485</v>
      </c>
      <c r="F75" s="12">
        <v>0</v>
      </c>
      <c r="G75" s="12">
        <v>17693485</v>
      </c>
      <c r="H75" s="12">
        <v>17693485</v>
      </c>
      <c r="I75" s="12">
        <v>0</v>
      </c>
      <c r="J75" s="12">
        <v>0</v>
      </c>
    </row>
    <row r="76" spans="1:10" ht="30">
      <c r="A76" s="53" t="s">
        <v>1063</v>
      </c>
      <c r="B76" s="37" t="s">
        <v>1146</v>
      </c>
      <c r="C76" s="12">
        <v>532000</v>
      </c>
      <c r="D76" s="12">
        <v>532000</v>
      </c>
      <c r="E76" s="12">
        <v>532000</v>
      </c>
      <c r="F76" s="12">
        <v>0</v>
      </c>
      <c r="G76" s="12">
        <v>532000</v>
      </c>
      <c r="H76" s="12">
        <v>532000</v>
      </c>
      <c r="I76" s="12">
        <v>0</v>
      </c>
      <c r="J76" s="12">
        <v>0</v>
      </c>
    </row>
    <row r="77" spans="1:10" ht="30">
      <c r="A77" s="53" t="s">
        <v>1065</v>
      </c>
      <c r="B77" s="37" t="s">
        <v>1147</v>
      </c>
      <c r="C77" s="12">
        <v>720000</v>
      </c>
      <c r="D77" s="12">
        <v>720000</v>
      </c>
      <c r="E77" s="12">
        <v>712000</v>
      </c>
      <c r="F77" s="12">
        <v>0</v>
      </c>
      <c r="G77" s="12">
        <v>712000</v>
      </c>
      <c r="H77" s="12">
        <v>712000</v>
      </c>
      <c r="I77" s="12">
        <v>0</v>
      </c>
      <c r="J77" s="12">
        <v>0</v>
      </c>
    </row>
    <row r="78" spans="1:10" ht="30">
      <c r="A78" s="53" t="s">
        <v>1077</v>
      </c>
      <c r="B78" s="37" t="s">
        <v>1148</v>
      </c>
      <c r="C78" s="12">
        <v>7043800</v>
      </c>
      <c r="D78" s="12">
        <v>7128800</v>
      </c>
      <c r="E78" s="12">
        <v>4204384</v>
      </c>
      <c r="F78" s="12">
        <v>0</v>
      </c>
      <c r="G78" s="12">
        <v>4204384</v>
      </c>
      <c r="H78" s="12">
        <v>4204384</v>
      </c>
      <c r="I78" s="12">
        <v>0</v>
      </c>
      <c r="J78" s="12">
        <v>0</v>
      </c>
    </row>
    <row r="79" spans="1:10" ht="15">
      <c r="A79" s="53" t="s">
        <v>1078</v>
      </c>
      <c r="B79" s="37" t="s">
        <v>560</v>
      </c>
      <c r="C79" s="12">
        <v>0</v>
      </c>
      <c r="D79" s="12">
        <v>3000</v>
      </c>
      <c r="E79" s="12">
        <v>2000</v>
      </c>
      <c r="F79" s="12">
        <v>0</v>
      </c>
      <c r="G79" s="12">
        <v>2000</v>
      </c>
      <c r="H79" s="12">
        <v>2000</v>
      </c>
      <c r="I79" s="12">
        <v>0</v>
      </c>
      <c r="J79" s="12">
        <v>0</v>
      </c>
    </row>
    <row r="80" spans="1:10" ht="15">
      <c r="A80" s="53" t="s">
        <v>1079</v>
      </c>
      <c r="B80" s="37" t="s">
        <v>1149</v>
      </c>
      <c r="C80" s="12">
        <v>0</v>
      </c>
      <c r="D80" s="12">
        <v>3000</v>
      </c>
      <c r="E80" s="12">
        <v>2000</v>
      </c>
      <c r="F80" s="12">
        <v>0</v>
      </c>
      <c r="G80" s="12">
        <v>2000</v>
      </c>
      <c r="H80" s="12">
        <v>2000</v>
      </c>
      <c r="I80" s="12">
        <v>0</v>
      </c>
      <c r="J80" s="12">
        <v>0</v>
      </c>
    </row>
    <row r="81" spans="1:10" ht="15">
      <c r="A81" s="53" t="s">
        <v>1080</v>
      </c>
      <c r="B81" s="37" t="s">
        <v>1150</v>
      </c>
      <c r="C81" s="12">
        <v>0</v>
      </c>
      <c r="D81" s="12">
        <v>3000</v>
      </c>
      <c r="E81" s="12">
        <v>2000</v>
      </c>
      <c r="F81" s="12">
        <v>0</v>
      </c>
      <c r="G81" s="12">
        <v>2000</v>
      </c>
      <c r="H81" s="12">
        <v>2000</v>
      </c>
      <c r="I81" s="12">
        <v>0</v>
      </c>
      <c r="J81" s="12">
        <v>0</v>
      </c>
    </row>
    <row r="82" spans="1:10" ht="30">
      <c r="A82" s="53" t="s">
        <v>1081</v>
      </c>
      <c r="B82" s="37" t="s">
        <v>1151</v>
      </c>
      <c r="C82" s="12">
        <v>0</v>
      </c>
      <c r="D82" s="12">
        <v>3000</v>
      </c>
      <c r="E82" s="12">
        <v>2000</v>
      </c>
      <c r="F82" s="12">
        <v>0</v>
      </c>
      <c r="G82" s="12">
        <v>2000</v>
      </c>
      <c r="H82" s="12">
        <v>2000</v>
      </c>
      <c r="I82" s="12">
        <v>0</v>
      </c>
      <c r="J82" s="12">
        <v>0</v>
      </c>
    </row>
    <row r="83" spans="1:10" ht="15">
      <c r="A83" s="53" t="s">
        <v>419</v>
      </c>
      <c r="B83" s="37" t="s">
        <v>1152</v>
      </c>
      <c r="C83" s="12">
        <v>0</v>
      </c>
      <c r="D83" s="12">
        <v>3000</v>
      </c>
      <c r="E83" s="12">
        <v>2000</v>
      </c>
      <c r="F83" s="12">
        <v>0</v>
      </c>
      <c r="G83" s="12">
        <v>2000</v>
      </c>
      <c r="H83" s="12">
        <v>2000</v>
      </c>
      <c r="I83" s="12">
        <v>0</v>
      </c>
      <c r="J83" s="12">
        <v>0</v>
      </c>
    </row>
    <row r="84" spans="1:10" ht="15">
      <c r="A84" s="53" t="s">
        <v>1055</v>
      </c>
      <c r="B84" s="37" t="s">
        <v>565</v>
      </c>
      <c r="C84" s="12">
        <v>10800</v>
      </c>
      <c r="D84" s="12">
        <v>10800</v>
      </c>
      <c r="E84" s="12">
        <v>10800</v>
      </c>
      <c r="F84" s="12">
        <v>0</v>
      </c>
      <c r="G84" s="12">
        <v>10800</v>
      </c>
      <c r="H84" s="12">
        <v>10800</v>
      </c>
      <c r="I84" s="12">
        <v>0</v>
      </c>
      <c r="J84" s="12">
        <v>0</v>
      </c>
    </row>
    <row r="85" spans="1:10" ht="30">
      <c r="A85" s="53" t="s">
        <v>1056</v>
      </c>
      <c r="B85" s="37" t="s">
        <v>1153</v>
      </c>
      <c r="C85" s="12">
        <v>10800</v>
      </c>
      <c r="D85" s="12">
        <v>10800</v>
      </c>
      <c r="E85" s="12">
        <v>10800</v>
      </c>
      <c r="F85" s="12">
        <v>0</v>
      </c>
      <c r="G85" s="12">
        <v>10800</v>
      </c>
      <c r="H85" s="12">
        <v>10800</v>
      </c>
      <c r="I85" s="12">
        <v>0</v>
      </c>
      <c r="J85" s="12">
        <v>0</v>
      </c>
    </row>
    <row r="86" spans="1:10" ht="15">
      <c r="A86" s="53" t="s">
        <v>1057</v>
      </c>
      <c r="B86" s="37" t="s">
        <v>1154</v>
      </c>
      <c r="C86" s="12">
        <v>10800</v>
      </c>
      <c r="D86" s="12">
        <v>10800</v>
      </c>
      <c r="E86" s="12">
        <v>10800</v>
      </c>
      <c r="F86" s="12">
        <v>0</v>
      </c>
      <c r="G86" s="12">
        <v>10800</v>
      </c>
      <c r="H86" s="12">
        <v>10800</v>
      </c>
      <c r="I86" s="12">
        <v>0</v>
      </c>
      <c r="J86" s="12">
        <v>0</v>
      </c>
    </row>
    <row r="87" spans="1:10" ht="15">
      <c r="A87" s="53" t="s">
        <v>1074</v>
      </c>
      <c r="B87" s="37" t="s">
        <v>1155</v>
      </c>
      <c r="C87" s="12">
        <v>4868000</v>
      </c>
      <c r="D87" s="12">
        <v>4950000</v>
      </c>
      <c r="E87" s="12">
        <v>3966226</v>
      </c>
      <c r="F87" s="12">
        <v>0</v>
      </c>
      <c r="G87" s="12">
        <v>3966226</v>
      </c>
      <c r="H87" s="12">
        <v>3966226</v>
      </c>
      <c r="I87" s="12">
        <v>0</v>
      </c>
      <c r="J87" s="12">
        <v>0</v>
      </c>
    </row>
    <row r="88" spans="1:10" ht="30">
      <c r="A88" s="53" t="s">
        <v>1082</v>
      </c>
      <c r="B88" s="37" t="s">
        <v>569</v>
      </c>
      <c r="C88" s="12">
        <v>4868000</v>
      </c>
      <c r="D88" s="12">
        <v>4950000</v>
      </c>
      <c r="E88" s="12">
        <v>3966226</v>
      </c>
      <c r="F88" s="12">
        <v>0</v>
      </c>
      <c r="G88" s="12">
        <v>3966226</v>
      </c>
      <c r="H88" s="12">
        <v>3966226</v>
      </c>
      <c r="I88" s="12">
        <v>0</v>
      </c>
      <c r="J88" s="12">
        <v>0</v>
      </c>
    </row>
    <row r="89" spans="1:10" ht="15">
      <c r="A89" s="53" t="s">
        <v>1083</v>
      </c>
      <c r="B89" s="37" t="s">
        <v>1156</v>
      </c>
      <c r="C89" s="12">
        <v>682000</v>
      </c>
      <c r="D89" s="12">
        <v>682000</v>
      </c>
      <c r="E89" s="12">
        <v>42618</v>
      </c>
      <c r="F89" s="12">
        <v>0</v>
      </c>
      <c r="G89" s="12">
        <v>42618</v>
      </c>
      <c r="H89" s="12">
        <v>42618</v>
      </c>
      <c r="I89" s="12">
        <v>0</v>
      </c>
      <c r="J89" s="12">
        <v>0</v>
      </c>
    </row>
    <row r="90" spans="1:10" ht="45">
      <c r="A90" s="53" t="s">
        <v>1060</v>
      </c>
      <c r="B90" s="37" t="s">
        <v>1157</v>
      </c>
      <c r="C90" s="12">
        <v>682000</v>
      </c>
      <c r="D90" s="12">
        <v>682000</v>
      </c>
      <c r="E90" s="12">
        <v>42618</v>
      </c>
      <c r="F90" s="12">
        <v>0</v>
      </c>
      <c r="G90" s="12">
        <v>42618</v>
      </c>
      <c r="H90" s="12">
        <v>42618</v>
      </c>
      <c r="I90" s="12">
        <v>0</v>
      </c>
      <c r="J90" s="12">
        <v>0</v>
      </c>
    </row>
    <row r="91" spans="1:10" ht="30">
      <c r="A91" s="53" t="s">
        <v>1084</v>
      </c>
      <c r="B91" s="37" t="s">
        <v>1158</v>
      </c>
      <c r="C91" s="12">
        <v>4186000</v>
      </c>
      <c r="D91" s="12">
        <v>4268000</v>
      </c>
      <c r="E91" s="12">
        <v>3923608</v>
      </c>
      <c r="F91" s="12">
        <v>0</v>
      </c>
      <c r="G91" s="12">
        <v>3923608</v>
      </c>
      <c r="H91" s="12">
        <v>3923608</v>
      </c>
      <c r="I91" s="12">
        <v>0</v>
      </c>
      <c r="J91" s="12">
        <v>0</v>
      </c>
    </row>
    <row r="92" spans="1:10" ht="30">
      <c r="A92" s="53" t="s">
        <v>1064</v>
      </c>
      <c r="B92" s="37" t="s">
        <v>1159</v>
      </c>
      <c r="C92" s="12">
        <v>2616000</v>
      </c>
      <c r="D92" s="12">
        <v>2666000</v>
      </c>
      <c r="E92" s="12">
        <v>2327939</v>
      </c>
      <c r="F92" s="12">
        <v>0</v>
      </c>
      <c r="G92" s="12">
        <v>2327939</v>
      </c>
      <c r="H92" s="12">
        <v>2327939</v>
      </c>
      <c r="I92" s="12">
        <v>0</v>
      </c>
      <c r="J92" s="12">
        <v>0</v>
      </c>
    </row>
    <row r="93" spans="1:10" ht="30">
      <c r="A93" s="53" t="s">
        <v>1066</v>
      </c>
      <c r="B93" s="37" t="s">
        <v>1160</v>
      </c>
      <c r="C93" s="12">
        <v>1570000</v>
      </c>
      <c r="D93" s="12">
        <v>1602000</v>
      </c>
      <c r="E93" s="12">
        <v>1595669</v>
      </c>
      <c r="F93" s="12">
        <v>0</v>
      </c>
      <c r="G93" s="12">
        <v>1595669</v>
      </c>
      <c r="H93" s="12">
        <v>1595669</v>
      </c>
      <c r="I93" s="12">
        <v>0</v>
      </c>
      <c r="J93" s="12">
        <v>0</v>
      </c>
    </row>
    <row r="94" spans="1:10" ht="45">
      <c r="A94" s="53" t="s">
        <v>1067</v>
      </c>
      <c r="B94" s="37" t="s">
        <v>1161</v>
      </c>
      <c r="C94" s="12">
        <v>2165000</v>
      </c>
      <c r="D94" s="12">
        <v>2165000</v>
      </c>
      <c r="E94" s="12">
        <v>225358</v>
      </c>
      <c r="F94" s="12">
        <v>0</v>
      </c>
      <c r="G94" s="12">
        <v>225358</v>
      </c>
      <c r="H94" s="12">
        <v>225358</v>
      </c>
      <c r="I94" s="12">
        <v>0</v>
      </c>
      <c r="J94" s="12">
        <v>0</v>
      </c>
    </row>
    <row r="95" spans="1:10" ht="30">
      <c r="A95" s="53" t="s">
        <v>1068</v>
      </c>
      <c r="B95" s="37" t="s">
        <v>1162</v>
      </c>
      <c r="C95" s="12">
        <v>2165000</v>
      </c>
      <c r="D95" s="12">
        <v>2165000</v>
      </c>
      <c r="E95" s="12">
        <v>225358</v>
      </c>
      <c r="F95" s="12">
        <v>0</v>
      </c>
      <c r="G95" s="12">
        <v>225358</v>
      </c>
      <c r="H95" s="12">
        <v>225358</v>
      </c>
      <c r="I95" s="12">
        <v>0</v>
      </c>
      <c r="J95" s="12">
        <v>0</v>
      </c>
    </row>
    <row r="96" spans="1:10" ht="15">
      <c r="A96" s="53" t="s">
        <v>440</v>
      </c>
      <c r="B96" s="37" t="s">
        <v>1163</v>
      </c>
      <c r="C96" s="12">
        <v>1673000</v>
      </c>
      <c r="D96" s="12">
        <v>1673000</v>
      </c>
      <c r="E96" s="12">
        <v>21628</v>
      </c>
      <c r="F96" s="12">
        <v>0</v>
      </c>
      <c r="G96" s="12">
        <v>21628</v>
      </c>
      <c r="H96" s="12">
        <v>21628</v>
      </c>
      <c r="I96" s="12">
        <v>0</v>
      </c>
      <c r="J96" s="12">
        <v>0</v>
      </c>
    </row>
    <row r="97" spans="1:10" ht="15">
      <c r="A97" s="53" t="s">
        <v>441</v>
      </c>
      <c r="B97" s="37" t="s">
        <v>1164</v>
      </c>
      <c r="C97" s="12">
        <v>492000</v>
      </c>
      <c r="D97" s="12">
        <v>492000</v>
      </c>
      <c r="E97" s="12">
        <v>203730</v>
      </c>
      <c r="F97" s="12">
        <v>0</v>
      </c>
      <c r="G97" s="12">
        <v>203730</v>
      </c>
      <c r="H97" s="12">
        <v>203730</v>
      </c>
      <c r="I97" s="12">
        <v>0</v>
      </c>
      <c r="J97" s="12">
        <v>0</v>
      </c>
    </row>
  </sheetData>
  <sheetProtection/>
  <mergeCells count="11">
    <mergeCell ref="J7:J8"/>
    <mergeCell ref="A5:J5"/>
    <mergeCell ref="A3:J3"/>
    <mergeCell ref="A4:J4"/>
    <mergeCell ref="A7:A8"/>
    <mergeCell ref="B7:B8"/>
    <mergeCell ref="C7:C8"/>
    <mergeCell ref="D7:D8"/>
    <mergeCell ref="E7:G7"/>
    <mergeCell ref="H7:H8"/>
    <mergeCell ref="I7:I8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85" r:id="rId1"/>
  <headerFooter>
    <oddHeader>&amp;RAnexa nr.12 la HCJ nr.______/2014</oddHeader>
    <oddFooter>&amp;R&amp;"Trebuchet MS,Obișnuit"&amp;P/&amp;N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Gabi</cp:lastModifiedBy>
  <cp:lastPrinted>2014-04-08T05:03:52Z</cp:lastPrinted>
  <dcterms:created xsi:type="dcterms:W3CDTF">2004-07-30T04:10:00Z</dcterms:created>
  <dcterms:modified xsi:type="dcterms:W3CDTF">2014-04-08T05:04:21Z</dcterms:modified>
  <cp:category/>
  <cp:version/>
  <cp:contentType/>
  <cp:contentStatus/>
</cp:coreProperties>
</file>