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15" activeTab="0"/>
  </bookViews>
  <sheets>
    <sheet name="detaliu" sheetId="1" r:id="rId1"/>
    <sheet name="2012" sheetId="2" r:id="rId2"/>
  </sheets>
  <definedNames/>
  <calcPr fullCalcOnLoad="1"/>
</workbook>
</file>

<file path=xl/sharedStrings.xml><?xml version="1.0" encoding="utf-8"?>
<sst xmlns="http://schemas.openxmlformats.org/spreadsheetml/2006/main" count="126" uniqueCount="110">
  <si>
    <t>beneficiari</t>
  </si>
  <si>
    <t>Nr.</t>
  </si>
  <si>
    <t>crt.</t>
  </si>
  <si>
    <t>Denumire</t>
  </si>
  <si>
    <t>gestiune</t>
  </si>
  <si>
    <t xml:space="preserve">Total </t>
  </si>
  <si>
    <t>Cost mediu</t>
  </si>
  <si>
    <t>Sancrai 1</t>
  </si>
  <si>
    <t>Sancrai 2</t>
  </si>
  <si>
    <t>Sancrai 3</t>
  </si>
  <si>
    <t>Sancrai 4</t>
  </si>
  <si>
    <t>Sancrai 5</t>
  </si>
  <si>
    <t>Sancrai 6</t>
  </si>
  <si>
    <t>Sancrai 7</t>
  </si>
  <si>
    <t>Sancrai 8</t>
  </si>
  <si>
    <t>Sancrai 9</t>
  </si>
  <si>
    <t>Sancrai 10</t>
  </si>
  <si>
    <t>Sancrai 11</t>
  </si>
  <si>
    <t>Santana de Mures</t>
  </si>
  <si>
    <t>Sincai 269</t>
  </si>
  <si>
    <t>SIRU</t>
  </si>
  <si>
    <t>Nr.mediu</t>
  </si>
  <si>
    <t>Buget</t>
  </si>
  <si>
    <t>Total CTF Sincrai</t>
  </si>
  <si>
    <t>Total CTF Judet</t>
  </si>
  <si>
    <t>Total CTF Reghin</t>
  </si>
  <si>
    <t>Total CRCDN Mures</t>
  </si>
  <si>
    <t>Total Materna</t>
  </si>
  <si>
    <t>Total SIRU</t>
  </si>
  <si>
    <t>Total AMP</t>
  </si>
  <si>
    <t>Complex Sighisoara</t>
  </si>
  <si>
    <t>Total CP 7 Zau de Campie</t>
  </si>
  <si>
    <t>Total Complex Sighisoara</t>
  </si>
  <si>
    <t>CONSILIUL JUDEŢEAN MUREŞ</t>
  </si>
  <si>
    <t xml:space="preserve">DIRECŢIA GENERALĂ DE ASISTENŢĂ SOCIALĂ ŞI PROTECŢIA COPILULUI </t>
  </si>
  <si>
    <t>540081, Tg. Mureş, str. Trebely, nr. 7, Tel: 0265-213512, 0265-211699, Fax: 0265-211561,</t>
  </si>
  <si>
    <t xml:space="preserve"> E- mail. office@dgaspcmures.ro,  www.dgaspcmures.ro</t>
  </si>
  <si>
    <t>Cost cf.</t>
  </si>
  <si>
    <t>benef.calculat</t>
  </si>
  <si>
    <t>subunitate</t>
  </si>
  <si>
    <t>lei</t>
  </si>
  <si>
    <t>copil/luna</t>
  </si>
  <si>
    <t>copil/an</t>
  </si>
  <si>
    <t>CSCDN Sighisoara-complex</t>
  </si>
  <si>
    <t xml:space="preserve">                              -ambulatoriu</t>
  </si>
  <si>
    <t>Total beneficiari</t>
  </si>
  <si>
    <t>Reghin-Fagarasului 4/60</t>
  </si>
  <si>
    <t>Miercurea N.-str.Semanatorilor 1</t>
  </si>
  <si>
    <t>Miercurea N.-str.Santandrei 44</t>
  </si>
  <si>
    <t>Situatie privind calculul costului/an pentru beneficiarii</t>
  </si>
  <si>
    <t>realizat</t>
  </si>
  <si>
    <t>stand/an</t>
  </si>
  <si>
    <t>Sarmasu-str. Dezrobirii nr.58</t>
  </si>
  <si>
    <t xml:space="preserve">             -str. Republicii nr.128</t>
  </si>
  <si>
    <t>Zau de Campie-str.Campului nr.6</t>
  </si>
  <si>
    <t xml:space="preserve">                 .-str.Santandrei 68</t>
  </si>
  <si>
    <t>Tirnaveni-str. Cosbuc nr.110</t>
  </si>
  <si>
    <t xml:space="preserve">             -str. Plevnei nr.3</t>
  </si>
  <si>
    <t xml:space="preserve">             -str. Lebedei nr.6</t>
  </si>
  <si>
    <t>Balauseri nr.259</t>
  </si>
  <si>
    <t>Campenita nr.78</t>
  </si>
  <si>
    <t>Sangeorgiu de Padure-str.Garii 24</t>
  </si>
  <si>
    <t>Raciu-str.Sincai nr.22</t>
  </si>
  <si>
    <t>Ceuasu de Campie nr. 215</t>
  </si>
  <si>
    <t xml:space="preserve">                             nr. 417</t>
  </si>
  <si>
    <t xml:space="preserve">                             nr. 43</t>
  </si>
  <si>
    <t xml:space="preserve">                             nr. 185</t>
  </si>
  <si>
    <t>PIN II str.Turnu Rosu 1/b</t>
  </si>
  <si>
    <t xml:space="preserve">         str.Slatina 13</t>
  </si>
  <si>
    <t xml:space="preserve">         str.Stramba 30</t>
  </si>
  <si>
    <t xml:space="preserve">         str.Branului 3</t>
  </si>
  <si>
    <t>CSCDN-str.Trebely 3</t>
  </si>
  <si>
    <t>Petelea nr.34</t>
  </si>
  <si>
    <t xml:space="preserve">          -Rodnei 10/1</t>
  </si>
  <si>
    <t xml:space="preserve">          -Rodnei 16/12</t>
  </si>
  <si>
    <t xml:space="preserve">          -Fagarasului 4/12</t>
  </si>
  <si>
    <t xml:space="preserve">          -Garii 2/15</t>
  </si>
  <si>
    <t xml:space="preserve">          -Garii 2/18</t>
  </si>
  <si>
    <t xml:space="preserve">          -Subcetate nr.26</t>
  </si>
  <si>
    <t xml:space="preserve">          -Iernuteni nr.2-8/ap.9</t>
  </si>
  <si>
    <t xml:space="preserve">                               Total cost mediu lunar/beneficiari DPC</t>
  </si>
  <si>
    <t xml:space="preserve">                aflati in serviciile sociale destinate protectiei si</t>
  </si>
  <si>
    <t xml:space="preserve">                   pentru anul 2012 la DGASPC Mures</t>
  </si>
  <si>
    <t xml:space="preserve">                         promovarii drepturilor copilului </t>
  </si>
  <si>
    <t>CP 7 Zau de Campie(01.01.2012-30.06.2012)</t>
  </si>
  <si>
    <t>aprobat 2012</t>
  </si>
  <si>
    <t>CRRN Brancovenesti</t>
  </si>
  <si>
    <t>CRRN Reghin</t>
  </si>
  <si>
    <t>CRRN Calugareni</t>
  </si>
  <si>
    <t>CIA Reghin</t>
  </si>
  <si>
    <t>CIA Lunca Muresului</t>
  </si>
  <si>
    <t>CIA Sighisoara</t>
  </si>
  <si>
    <t>CIA Glodeni</t>
  </si>
  <si>
    <t>Casa Ada &amp; Ady</t>
  </si>
  <si>
    <t xml:space="preserve">               Situatia centralizatoare a costurilor medii lunare de intretinere pentru anul 2012 la nivelul serviciilor sociale </t>
  </si>
  <si>
    <t>destinate protectiei drepturilor copiilor si celor destinate persoanelor cu dizabilitati din subordinea/structura DGASPC Mures</t>
  </si>
  <si>
    <t>Dir.General</t>
  </si>
  <si>
    <t>Dir.Gen.Adj.</t>
  </si>
  <si>
    <t>Dir.Gen.Adj.Ec.</t>
  </si>
  <si>
    <t>Schmidt Lorand</t>
  </si>
  <si>
    <t xml:space="preserve"> Deak Elida</t>
  </si>
  <si>
    <t xml:space="preserve">  Mezei Vasile</t>
  </si>
  <si>
    <t>CIA  Capusu de Campie</t>
  </si>
  <si>
    <t>Anexa 1 la Hotararea Consiliului Judetean Mures nr.</t>
  </si>
  <si>
    <t>AMP</t>
  </si>
  <si>
    <t xml:space="preserve">              Ambulatoriu</t>
  </si>
  <si>
    <t>Materna</t>
  </si>
  <si>
    <t>Servicii sociale destinate protectiei copiilor</t>
  </si>
  <si>
    <t>Servicii sociale destinate persoanelor adulte cu dizabilitati</t>
  </si>
  <si>
    <t>Servicii sociale destinate tinerilor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</si>
</sst>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.00;[Red]#,##0.00"/>
    <numFmt numFmtId="181" formatCode="0.00;[Red]0.00"/>
    <numFmt numFmtId="182" formatCode="#,##0;[Red]#,##0"/>
  </numFmts>
  <fonts count="11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u val="single"/>
      <sz val="9"/>
      <name val="Arial"/>
      <family val="0"/>
    </font>
    <font>
      <u val="single"/>
      <sz val="9"/>
      <name val="Arial"/>
      <family val="0"/>
    </font>
    <font>
      <sz val="8"/>
      <name val="Arial"/>
      <family val="0"/>
    </font>
    <font>
      <i/>
      <sz val="8"/>
      <name val="Arial"/>
      <family val="0"/>
    </font>
    <font>
      <b/>
      <sz val="8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2" borderId="11" xfId="0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 applyAlignment="1">
      <alignment/>
    </xf>
    <xf numFmtId="0" fontId="0" fillId="2" borderId="15" xfId="0" applyFill="1" applyBorder="1" applyAlignment="1">
      <alignment/>
    </xf>
    <xf numFmtId="0" fontId="1" fillId="2" borderId="16" xfId="0" applyFont="1" applyFill="1" applyBorder="1" applyAlignment="1">
      <alignment/>
    </xf>
    <xf numFmtId="0" fontId="1" fillId="2" borderId="16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Fill="1" applyBorder="1" applyAlignment="1">
      <alignment/>
    </xf>
    <xf numFmtId="4" fontId="0" fillId="0" borderId="3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4" fontId="0" fillId="0" borderId="18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3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180" fontId="0" fillId="0" borderId="0" xfId="0" applyNumberFormat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3" fontId="0" fillId="0" borderId="3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1" fillId="2" borderId="12" xfId="0" applyNumberFormat="1" applyFont="1" applyFill="1" applyBorder="1" applyAlignment="1">
      <alignment horizontal="right"/>
    </xf>
    <xf numFmtId="3" fontId="1" fillId="2" borderId="27" xfId="0" applyNumberFormat="1" applyFont="1" applyFill="1" applyBorder="1" applyAlignment="1">
      <alignment/>
    </xf>
    <xf numFmtId="3" fontId="0" fillId="0" borderId="28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12" xfId="0" applyNumberFormat="1" applyBorder="1" applyAlignment="1">
      <alignment horizontal="right"/>
    </xf>
    <xf numFmtId="3" fontId="0" fillId="0" borderId="25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1" fillId="2" borderId="12" xfId="0" applyNumberFormat="1" applyFont="1" applyFill="1" applyBorder="1" applyAlignment="1">
      <alignment/>
    </xf>
    <xf numFmtId="3" fontId="0" fillId="0" borderId="33" xfId="0" applyNumberFormat="1" applyBorder="1" applyAlignment="1">
      <alignment/>
    </xf>
    <xf numFmtId="3" fontId="1" fillId="2" borderId="16" xfId="0" applyNumberFormat="1" applyFont="1" applyFill="1" applyBorder="1" applyAlignment="1">
      <alignment horizontal="right"/>
    </xf>
    <xf numFmtId="182" fontId="0" fillId="0" borderId="27" xfId="0" applyNumberFormat="1" applyFill="1" applyBorder="1" applyAlignment="1">
      <alignment/>
    </xf>
    <xf numFmtId="182" fontId="0" fillId="0" borderId="28" xfId="0" applyNumberFormat="1" applyBorder="1" applyAlignment="1">
      <alignment/>
    </xf>
    <xf numFmtId="182" fontId="0" fillId="0" borderId="26" xfId="0" applyNumberFormat="1" applyBorder="1" applyAlignment="1">
      <alignment/>
    </xf>
    <xf numFmtId="182" fontId="1" fillId="2" borderId="27" xfId="0" applyNumberFormat="1" applyFont="1" applyFill="1" applyBorder="1" applyAlignment="1">
      <alignment/>
    </xf>
    <xf numFmtId="182" fontId="0" fillId="0" borderId="21" xfId="0" applyNumberFormat="1" applyFont="1" applyBorder="1" applyAlignment="1">
      <alignment/>
    </xf>
    <xf numFmtId="182" fontId="0" fillId="0" borderId="28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3" fontId="0" fillId="0" borderId="34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3" fontId="1" fillId="0" borderId="27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2" borderId="27" xfId="0" applyNumberFormat="1" applyFont="1" applyFill="1" applyBorder="1" applyAlignment="1">
      <alignment horizontal="right"/>
    </xf>
    <xf numFmtId="3" fontId="1" fillId="0" borderId="24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right"/>
    </xf>
    <xf numFmtId="3" fontId="1" fillId="2" borderId="16" xfId="0" applyNumberFormat="1" applyFont="1" applyFill="1" applyBorder="1" applyAlignment="1">
      <alignment/>
    </xf>
    <xf numFmtId="0" fontId="10" fillId="0" borderId="0" xfId="0" applyFont="1" applyAlignment="1">
      <alignment/>
    </xf>
    <xf numFmtId="1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left"/>
    </xf>
    <xf numFmtId="0" fontId="1" fillId="2" borderId="15" xfId="0" applyFont="1" applyFill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3" fontId="0" fillId="0" borderId="19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/>
    </xf>
    <xf numFmtId="3" fontId="1" fillId="2" borderId="19" xfId="0" applyNumberFormat="1" applyFont="1" applyFill="1" applyBorder="1" applyAlignment="1">
      <alignment/>
    </xf>
    <xf numFmtId="182" fontId="1" fillId="2" borderId="21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4" fontId="1" fillId="2" borderId="6" xfId="0" applyNumberFormat="1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28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horizontal="right"/>
    </xf>
    <xf numFmtId="3" fontId="1" fillId="0" borderId="23" xfId="0" applyNumberFormat="1" applyFont="1" applyFill="1" applyBorder="1" applyAlignment="1">
      <alignment horizontal="right"/>
    </xf>
    <xf numFmtId="3" fontId="1" fillId="0" borderId="26" xfId="0" applyNumberFormat="1" applyFont="1" applyFill="1" applyBorder="1" applyAlignment="1">
      <alignment horizontal="right"/>
    </xf>
    <xf numFmtId="0" fontId="1" fillId="2" borderId="36" xfId="0" applyFont="1" applyFill="1" applyBorder="1" applyAlignment="1">
      <alignment/>
    </xf>
    <xf numFmtId="182" fontId="1" fillId="2" borderId="28" xfId="0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37" xfId="0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38" xfId="0" applyFont="1" applyFill="1" applyBorder="1" applyAlignment="1">
      <alignment/>
    </xf>
    <xf numFmtId="3" fontId="1" fillId="2" borderId="6" xfId="0" applyNumberFormat="1" applyFont="1" applyFill="1" applyBorder="1" applyAlignment="1">
      <alignment horizontal="right"/>
    </xf>
    <xf numFmtId="3" fontId="1" fillId="2" borderId="24" xfId="0" applyNumberFormat="1" applyFont="1" applyFill="1" applyBorder="1" applyAlignment="1">
      <alignment horizontal="right"/>
    </xf>
    <xf numFmtId="0" fontId="0" fillId="0" borderId="39" xfId="0" applyFill="1" applyBorder="1" applyAlignment="1">
      <alignment/>
    </xf>
    <xf numFmtId="0" fontId="1" fillId="0" borderId="40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41" xfId="0" applyNumberFormat="1" applyFont="1" applyFill="1" applyBorder="1" applyAlignment="1">
      <alignment horizontal="right"/>
    </xf>
    <xf numFmtId="0" fontId="1" fillId="0" borderId="42" xfId="0" applyFont="1" applyFill="1" applyBorder="1" applyAlignment="1">
      <alignment/>
    </xf>
    <xf numFmtId="1" fontId="1" fillId="2" borderId="32" xfId="0" applyNumberFormat="1" applyFont="1" applyFill="1" applyBorder="1" applyAlignment="1">
      <alignment/>
    </xf>
    <xf numFmtId="1" fontId="1" fillId="2" borderId="1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2</xdr:row>
      <xdr:rowOff>28575</xdr:rowOff>
    </xdr:from>
    <xdr:to>
      <xdr:col>9</xdr:col>
      <xdr:colOff>238125</xdr:colOff>
      <xdr:row>6</xdr:row>
      <xdr:rowOff>123825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352425"/>
          <a:ext cx="914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0</xdr:row>
      <xdr:rowOff>47625</xdr:rowOff>
    </xdr:from>
    <xdr:to>
      <xdr:col>8</xdr:col>
      <xdr:colOff>19050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47625"/>
          <a:ext cx="9144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1"/>
  <sheetViews>
    <sheetView tabSelected="1" workbookViewId="0" topLeftCell="A72">
      <selection activeCell="N72" sqref="N72"/>
    </sheetView>
  </sheetViews>
  <sheetFormatPr defaultColWidth="9.140625" defaultRowHeight="12.75"/>
  <cols>
    <col min="2" max="2" width="3.28125" style="0" customWidth="1"/>
    <col min="3" max="3" width="38.28125" style="0" customWidth="1"/>
    <col min="4" max="4" width="12.57421875" style="0" customWidth="1"/>
    <col min="5" max="5" width="10.7109375" style="0" customWidth="1"/>
    <col min="6" max="6" width="11.421875" style="0" customWidth="1"/>
    <col min="7" max="7" width="10.7109375" style="0" customWidth="1"/>
    <col min="8" max="9" width="11.57421875" style="0" customWidth="1"/>
    <col min="10" max="10" width="10.140625" style="0" bestFit="1" customWidth="1"/>
  </cols>
  <sheetData>
    <row r="1" spans="2:5" ht="12.75">
      <c r="B1" s="126" t="s">
        <v>103</v>
      </c>
      <c r="C1" s="126"/>
      <c r="D1" s="126"/>
      <c r="E1" s="126"/>
    </row>
    <row r="2" spans="2:5" ht="12.75">
      <c r="B2" s="126"/>
      <c r="C2" s="126"/>
      <c r="D2" s="126"/>
      <c r="E2" s="126"/>
    </row>
    <row r="3" spans="4:7" ht="12.75">
      <c r="D3" s="51"/>
      <c r="E3" s="52" t="s">
        <v>33</v>
      </c>
      <c r="F3" s="53"/>
      <c r="G3" s="53"/>
    </row>
    <row r="4" spans="4:7" ht="12.75">
      <c r="D4" s="54"/>
      <c r="E4" s="55" t="s">
        <v>34</v>
      </c>
      <c r="F4" s="54"/>
      <c r="G4" s="56"/>
    </row>
    <row r="5" spans="4:7" ht="12.75">
      <c r="D5" s="57"/>
      <c r="E5" s="58" t="s">
        <v>35</v>
      </c>
      <c r="F5" s="59"/>
      <c r="G5" s="60"/>
    </row>
    <row r="6" spans="4:7" ht="12.75">
      <c r="D6" s="57"/>
      <c r="E6" s="58" t="s">
        <v>36</v>
      </c>
      <c r="F6" s="57"/>
      <c r="G6" s="60"/>
    </row>
    <row r="7" spans="4:5" ht="12.75">
      <c r="D7" s="61"/>
      <c r="E7" s="61"/>
    </row>
    <row r="8" spans="4:5" ht="12.75">
      <c r="D8" s="61"/>
      <c r="E8" s="61"/>
    </row>
    <row r="9" spans="3:9" ht="15.75">
      <c r="C9" s="20" t="s">
        <v>94</v>
      </c>
      <c r="D9" s="121"/>
      <c r="E9" s="20"/>
      <c r="F9" s="20"/>
      <c r="G9" s="20"/>
      <c r="H9" s="20"/>
      <c r="I9" s="20"/>
    </row>
    <row r="10" spans="3:9" ht="12.75">
      <c r="C10" s="20" t="s">
        <v>95</v>
      </c>
      <c r="D10" s="20"/>
      <c r="E10" s="20"/>
      <c r="F10" s="20"/>
      <c r="G10" s="20"/>
      <c r="H10" s="20"/>
      <c r="I10" s="20"/>
    </row>
    <row r="11" spans="5:6" ht="12.75">
      <c r="E11" s="20"/>
      <c r="F11" s="20"/>
    </row>
    <row r="12" spans="2:9" ht="13.5" thickBot="1">
      <c r="B12" s="48"/>
      <c r="C12" s="48"/>
      <c r="D12" s="49"/>
      <c r="E12" s="49"/>
      <c r="F12" s="48"/>
      <c r="G12" s="48"/>
      <c r="H12" s="48"/>
      <c r="I12" s="48"/>
    </row>
    <row r="13" spans="2:9" ht="12.75">
      <c r="B13" s="2" t="s">
        <v>1</v>
      </c>
      <c r="C13" s="3" t="s">
        <v>3</v>
      </c>
      <c r="D13" s="3" t="s">
        <v>22</v>
      </c>
      <c r="E13" s="3" t="s">
        <v>21</v>
      </c>
      <c r="F13" s="3" t="s">
        <v>5</v>
      </c>
      <c r="G13" s="41" t="s">
        <v>6</v>
      </c>
      <c r="H13" s="45" t="s">
        <v>37</v>
      </c>
      <c r="I13" s="43" t="s">
        <v>6</v>
      </c>
    </row>
    <row r="14" spans="2:9" ht="13.5" thickBot="1">
      <c r="B14" s="7" t="s">
        <v>2</v>
      </c>
      <c r="C14" s="8" t="s">
        <v>4</v>
      </c>
      <c r="D14" s="8" t="s">
        <v>85</v>
      </c>
      <c r="E14" s="8" t="s">
        <v>0</v>
      </c>
      <c r="F14" s="8" t="s">
        <v>50</v>
      </c>
      <c r="G14" s="42" t="s">
        <v>42</v>
      </c>
      <c r="H14" s="46" t="s">
        <v>51</v>
      </c>
      <c r="I14" s="47" t="s">
        <v>41</v>
      </c>
    </row>
    <row r="15" spans="2:9" ht="13.5" thickBot="1">
      <c r="B15" s="129"/>
      <c r="C15" s="130" t="s">
        <v>107</v>
      </c>
      <c r="D15" s="130"/>
      <c r="E15" s="130"/>
      <c r="F15" s="130"/>
      <c r="G15" s="131"/>
      <c r="H15" s="132"/>
      <c r="I15" s="133"/>
    </row>
    <row r="16" spans="2:9" ht="12.75">
      <c r="B16" s="32">
        <v>1</v>
      </c>
      <c r="C16" s="40" t="s">
        <v>7</v>
      </c>
      <c r="D16" s="40"/>
      <c r="E16" s="35">
        <v>9</v>
      </c>
      <c r="F16" s="62">
        <v>122940</v>
      </c>
      <c r="G16" s="63">
        <f>F16/E16</f>
        <v>13660</v>
      </c>
      <c r="H16" s="64">
        <f>18324</f>
        <v>18324</v>
      </c>
      <c r="I16" s="65">
        <f>F16/E16/12</f>
        <v>1138.3333333333333</v>
      </c>
    </row>
    <row r="17" spans="2:9" ht="12.75">
      <c r="B17" s="4">
        <f aca="true" t="shared" si="0" ref="B17:B27">B16+1</f>
        <v>2</v>
      </c>
      <c r="C17" s="6" t="s">
        <v>8</v>
      </c>
      <c r="D17" s="6"/>
      <c r="E17" s="10">
        <v>8</v>
      </c>
      <c r="F17" s="66">
        <v>111215</v>
      </c>
      <c r="G17" s="66">
        <f aca="true" t="shared" si="1" ref="G17:G27">F17/E17</f>
        <v>13901.875</v>
      </c>
      <c r="H17" s="66">
        <f>18324</f>
        <v>18324</v>
      </c>
      <c r="I17" s="76">
        <f aca="true" t="shared" si="2" ref="I17:I27">F17/E17/12</f>
        <v>1158.4895833333333</v>
      </c>
    </row>
    <row r="18" spans="2:9" ht="12.75">
      <c r="B18" s="4">
        <f t="shared" si="0"/>
        <v>3</v>
      </c>
      <c r="C18" s="6" t="s">
        <v>9</v>
      </c>
      <c r="D18" s="6"/>
      <c r="E18" s="10">
        <v>8</v>
      </c>
      <c r="F18" s="66">
        <v>114655</v>
      </c>
      <c r="G18" s="66">
        <f t="shared" si="1"/>
        <v>14331.875</v>
      </c>
      <c r="H18" s="66">
        <f>18324</f>
        <v>18324</v>
      </c>
      <c r="I18" s="76">
        <f t="shared" si="2"/>
        <v>1194.3229166666667</v>
      </c>
    </row>
    <row r="19" spans="2:9" ht="12.75">
      <c r="B19" s="4">
        <f t="shared" si="0"/>
        <v>4</v>
      </c>
      <c r="C19" s="6" t="s">
        <v>10</v>
      </c>
      <c r="D19" s="6"/>
      <c r="E19" s="10">
        <v>9</v>
      </c>
      <c r="F19" s="66">
        <v>37364</v>
      </c>
      <c r="G19" s="66">
        <f t="shared" si="1"/>
        <v>4151.555555555556</v>
      </c>
      <c r="H19" s="66">
        <f>18324</f>
        <v>18324</v>
      </c>
      <c r="I19" s="76">
        <f t="shared" si="2"/>
        <v>345.962962962963</v>
      </c>
    </row>
    <row r="20" spans="2:9" ht="12.75">
      <c r="B20" s="4">
        <f t="shared" si="0"/>
        <v>5</v>
      </c>
      <c r="C20" s="6" t="s">
        <v>11</v>
      </c>
      <c r="D20" s="6"/>
      <c r="E20" s="10">
        <v>8</v>
      </c>
      <c r="F20" s="66">
        <v>108642</v>
      </c>
      <c r="G20" s="66">
        <f t="shared" si="1"/>
        <v>13580.25</v>
      </c>
      <c r="H20" s="66">
        <f>18324</f>
        <v>18324</v>
      </c>
      <c r="I20" s="76">
        <f t="shared" si="2"/>
        <v>1131.6875</v>
      </c>
    </row>
    <row r="21" spans="2:9" ht="12.75">
      <c r="B21" s="4">
        <f t="shared" si="0"/>
        <v>6</v>
      </c>
      <c r="C21" s="6" t="s">
        <v>12</v>
      </c>
      <c r="D21" s="6"/>
      <c r="E21" s="10">
        <v>7</v>
      </c>
      <c r="F21" s="66">
        <v>109419</v>
      </c>
      <c r="G21" s="66">
        <f t="shared" si="1"/>
        <v>15631.285714285714</v>
      </c>
      <c r="H21" s="66">
        <f>18324</f>
        <v>18324</v>
      </c>
      <c r="I21" s="76">
        <f t="shared" si="2"/>
        <v>1302.607142857143</v>
      </c>
    </row>
    <row r="22" spans="2:9" ht="12.75">
      <c r="B22" s="4">
        <f t="shared" si="0"/>
        <v>7</v>
      </c>
      <c r="C22" s="6" t="s">
        <v>13</v>
      </c>
      <c r="D22" s="6"/>
      <c r="E22" s="10">
        <v>8</v>
      </c>
      <c r="F22" s="66">
        <v>112044</v>
      </c>
      <c r="G22" s="66">
        <f t="shared" si="1"/>
        <v>14005.5</v>
      </c>
      <c r="H22" s="66">
        <f>18324</f>
        <v>18324</v>
      </c>
      <c r="I22" s="76">
        <f t="shared" si="2"/>
        <v>1167.125</v>
      </c>
    </row>
    <row r="23" spans="2:9" ht="12.75">
      <c r="B23" s="4">
        <f t="shared" si="0"/>
        <v>8</v>
      </c>
      <c r="C23" s="6" t="s">
        <v>14</v>
      </c>
      <c r="D23" s="6"/>
      <c r="E23" s="10">
        <v>7</v>
      </c>
      <c r="F23" s="66">
        <v>109658</v>
      </c>
      <c r="G23" s="66">
        <f t="shared" si="1"/>
        <v>15665.42857142857</v>
      </c>
      <c r="H23" s="66">
        <f>18324</f>
        <v>18324</v>
      </c>
      <c r="I23" s="76">
        <f t="shared" si="2"/>
        <v>1305.452380952381</v>
      </c>
    </row>
    <row r="24" spans="2:9" ht="12.75">
      <c r="B24" s="4">
        <f t="shared" si="0"/>
        <v>9</v>
      </c>
      <c r="C24" s="6" t="s">
        <v>15</v>
      </c>
      <c r="D24" s="6"/>
      <c r="E24" s="10">
        <v>7</v>
      </c>
      <c r="F24" s="66">
        <v>116100</v>
      </c>
      <c r="G24" s="66">
        <f t="shared" si="1"/>
        <v>16585.714285714286</v>
      </c>
      <c r="H24" s="66">
        <f>18324</f>
        <v>18324</v>
      </c>
      <c r="I24" s="76">
        <f t="shared" si="2"/>
        <v>1382.142857142857</v>
      </c>
    </row>
    <row r="25" spans="2:9" ht="12.75">
      <c r="B25" s="4">
        <f t="shared" si="0"/>
        <v>10</v>
      </c>
      <c r="C25" s="6" t="s">
        <v>16</v>
      </c>
      <c r="D25" s="6"/>
      <c r="E25" s="10">
        <v>8</v>
      </c>
      <c r="F25" s="66">
        <v>111248</v>
      </c>
      <c r="G25" s="66">
        <f t="shared" si="1"/>
        <v>13906</v>
      </c>
      <c r="H25" s="66">
        <f>18324</f>
        <v>18324</v>
      </c>
      <c r="I25" s="76">
        <f t="shared" si="2"/>
        <v>1158.8333333333333</v>
      </c>
    </row>
    <row r="26" spans="2:9" ht="12.75">
      <c r="B26" s="4">
        <f t="shared" si="0"/>
        <v>11</v>
      </c>
      <c r="C26" s="6" t="s">
        <v>17</v>
      </c>
      <c r="D26" s="6"/>
      <c r="E26" s="10">
        <v>8</v>
      </c>
      <c r="F26" s="66">
        <v>118278</v>
      </c>
      <c r="G26" s="66">
        <f t="shared" si="1"/>
        <v>14784.75</v>
      </c>
      <c r="H26" s="66">
        <f>18324</f>
        <v>18324</v>
      </c>
      <c r="I26" s="76">
        <f t="shared" si="2"/>
        <v>1232.0625</v>
      </c>
    </row>
    <row r="27" spans="2:9" ht="13.5" thickBot="1">
      <c r="B27" s="94">
        <f t="shared" si="0"/>
        <v>12</v>
      </c>
      <c r="C27" s="95" t="s">
        <v>18</v>
      </c>
      <c r="D27" s="95"/>
      <c r="E27" s="96">
        <v>9</v>
      </c>
      <c r="F27" s="77">
        <v>123482</v>
      </c>
      <c r="G27" s="97">
        <f t="shared" si="1"/>
        <v>13720.222222222223</v>
      </c>
      <c r="H27" s="74">
        <f>18324</f>
        <v>18324</v>
      </c>
      <c r="I27" s="70">
        <f t="shared" si="2"/>
        <v>1143.351851851852</v>
      </c>
    </row>
    <row r="28" spans="2:11" ht="13.5" thickBot="1">
      <c r="B28" s="21"/>
      <c r="C28" s="22" t="s">
        <v>23</v>
      </c>
      <c r="D28" s="85">
        <v>1314860</v>
      </c>
      <c r="E28" s="23">
        <f>SUM(E16:E27)</f>
        <v>96</v>
      </c>
      <c r="F28" s="71">
        <f>SUM(F16:F27)</f>
        <v>1295045</v>
      </c>
      <c r="G28" s="72">
        <f>F28/E28</f>
        <v>13490.052083333334</v>
      </c>
      <c r="H28" s="72"/>
      <c r="I28" s="72">
        <f>F28/E28/12</f>
        <v>1124.1710069444446</v>
      </c>
      <c r="J28" s="44"/>
      <c r="K28" s="44"/>
    </row>
    <row r="29" spans="2:9" ht="12.75">
      <c r="B29" s="5">
        <f>B27+1</f>
        <v>13</v>
      </c>
      <c r="C29" s="6" t="s">
        <v>52</v>
      </c>
      <c r="D29" s="6"/>
      <c r="E29" s="9">
        <v>10</v>
      </c>
      <c r="F29" s="69">
        <v>123238</v>
      </c>
      <c r="G29" s="68">
        <f>F29/E29</f>
        <v>12323.8</v>
      </c>
      <c r="H29" s="68">
        <f>18324</f>
        <v>18324</v>
      </c>
      <c r="I29" s="73">
        <f>F29/E29/12</f>
        <v>1026.9833333333333</v>
      </c>
    </row>
    <row r="30" spans="2:9" ht="12.75">
      <c r="B30" s="4">
        <f aca="true" t="shared" si="3" ref="B30:B42">B29+1</f>
        <v>14</v>
      </c>
      <c r="C30" s="1" t="s">
        <v>53</v>
      </c>
      <c r="D30" s="1"/>
      <c r="E30" s="10">
        <v>9</v>
      </c>
      <c r="F30" s="66">
        <v>119949</v>
      </c>
      <c r="G30" s="68">
        <f aca="true" t="shared" si="4" ref="G30:G42">F30/E30</f>
        <v>13327.666666666666</v>
      </c>
      <c r="H30" s="68">
        <f>18324</f>
        <v>18324</v>
      </c>
      <c r="I30" s="73">
        <f aca="true" t="shared" si="5" ref="I30:I42">F30/E30/12</f>
        <v>1110.638888888889</v>
      </c>
    </row>
    <row r="31" spans="2:9" ht="12.75">
      <c r="B31" s="4">
        <f t="shared" si="3"/>
        <v>15</v>
      </c>
      <c r="C31" s="1" t="s">
        <v>54</v>
      </c>
      <c r="D31" s="1"/>
      <c r="E31" s="10">
        <v>9</v>
      </c>
      <c r="F31" s="66">
        <v>109855</v>
      </c>
      <c r="G31" s="68">
        <f t="shared" si="4"/>
        <v>12206.111111111111</v>
      </c>
      <c r="H31" s="68">
        <f>18324</f>
        <v>18324</v>
      </c>
      <c r="I31" s="73">
        <f t="shared" si="5"/>
        <v>1017.175925925926</v>
      </c>
    </row>
    <row r="32" spans="2:9" ht="12.75">
      <c r="B32" s="4">
        <f t="shared" si="3"/>
        <v>16</v>
      </c>
      <c r="C32" s="1" t="s">
        <v>47</v>
      </c>
      <c r="D32" s="1"/>
      <c r="E32" s="10">
        <v>8</v>
      </c>
      <c r="F32" s="66">
        <v>105104</v>
      </c>
      <c r="G32" s="68">
        <f t="shared" si="4"/>
        <v>13138</v>
      </c>
      <c r="H32" s="68">
        <f>18324</f>
        <v>18324</v>
      </c>
      <c r="I32" s="73">
        <f t="shared" si="5"/>
        <v>1094.8333333333333</v>
      </c>
    </row>
    <row r="33" spans="2:9" ht="12.75">
      <c r="B33" s="4">
        <f t="shared" si="3"/>
        <v>17</v>
      </c>
      <c r="C33" s="1" t="s">
        <v>55</v>
      </c>
      <c r="D33" s="1"/>
      <c r="E33" s="10">
        <v>10</v>
      </c>
      <c r="F33" s="66">
        <v>120276</v>
      </c>
      <c r="G33" s="68">
        <f t="shared" si="4"/>
        <v>12027.6</v>
      </c>
      <c r="H33" s="68">
        <f>18324</f>
        <v>18324</v>
      </c>
      <c r="I33" s="73">
        <f t="shared" si="5"/>
        <v>1002.3000000000001</v>
      </c>
    </row>
    <row r="34" spans="2:9" ht="12.75">
      <c r="B34" s="4">
        <f t="shared" si="3"/>
        <v>18</v>
      </c>
      <c r="C34" s="1" t="s">
        <v>19</v>
      </c>
      <c r="D34" s="1"/>
      <c r="E34" s="10">
        <v>8</v>
      </c>
      <c r="F34" s="66">
        <v>117437</v>
      </c>
      <c r="G34" s="68">
        <f t="shared" si="4"/>
        <v>14679.625</v>
      </c>
      <c r="H34" s="68">
        <f>18324</f>
        <v>18324</v>
      </c>
      <c r="I34" s="73">
        <f t="shared" si="5"/>
        <v>1223.3020833333333</v>
      </c>
    </row>
    <row r="35" spans="2:9" ht="12.75">
      <c r="B35" s="4">
        <f t="shared" si="3"/>
        <v>19</v>
      </c>
      <c r="C35" s="1" t="s">
        <v>56</v>
      </c>
      <c r="D35" s="1"/>
      <c r="E35" s="10">
        <v>9</v>
      </c>
      <c r="F35" s="66">
        <v>118760</v>
      </c>
      <c r="G35" s="68">
        <f t="shared" si="4"/>
        <v>13195.555555555555</v>
      </c>
      <c r="H35" s="68">
        <f>18324</f>
        <v>18324</v>
      </c>
      <c r="I35" s="73">
        <f t="shared" si="5"/>
        <v>1099.6296296296296</v>
      </c>
    </row>
    <row r="36" spans="2:9" ht="12.75">
      <c r="B36" s="4">
        <f t="shared" si="3"/>
        <v>20</v>
      </c>
      <c r="C36" s="1" t="s">
        <v>57</v>
      </c>
      <c r="D36" s="1"/>
      <c r="E36" s="10">
        <v>6</v>
      </c>
      <c r="F36" s="66">
        <v>99628</v>
      </c>
      <c r="G36" s="68">
        <f t="shared" si="4"/>
        <v>16604.666666666668</v>
      </c>
      <c r="H36" s="68">
        <f>18324</f>
        <v>18324</v>
      </c>
      <c r="I36" s="73">
        <f t="shared" si="5"/>
        <v>1383.7222222222224</v>
      </c>
    </row>
    <row r="37" spans="2:9" ht="12.75">
      <c r="B37" s="4">
        <f t="shared" si="3"/>
        <v>21</v>
      </c>
      <c r="C37" s="1" t="s">
        <v>58</v>
      </c>
      <c r="D37" s="1"/>
      <c r="E37" s="10">
        <v>10</v>
      </c>
      <c r="F37" s="66">
        <v>114216</v>
      </c>
      <c r="G37" s="68">
        <f t="shared" si="4"/>
        <v>11421.6</v>
      </c>
      <c r="H37" s="68">
        <f>18324</f>
        <v>18324</v>
      </c>
      <c r="I37" s="73">
        <f t="shared" si="5"/>
        <v>951.8000000000001</v>
      </c>
    </row>
    <row r="38" spans="2:9" ht="12.75">
      <c r="B38" s="4">
        <f t="shared" si="3"/>
        <v>22</v>
      </c>
      <c r="C38" s="1" t="s">
        <v>59</v>
      </c>
      <c r="D38" s="1"/>
      <c r="E38" s="10">
        <v>10</v>
      </c>
      <c r="F38" s="66">
        <v>116513</v>
      </c>
      <c r="G38" s="68">
        <f t="shared" si="4"/>
        <v>11651.3</v>
      </c>
      <c r="H38" s="68">
        <f>18324</f>
        <v>18324</v>
      </c>
      <c r="I38" s="73">
        <f t="shared" si="5"/>
        <v>970.9416666666666</v>
      </c>
    </row>
    <row r="39" spans="2:9" ht="12.75">
      <c r="B39" s="4">
        <f t="shared" si="3"/>
        <v>23</v>
      </c>
      <c r="C39" s="1" t="s">
        <v>60</v>
      </c>
      <c r="D39" s="1"/>
      <c r="E39" s="10">
        <v>7</v>
      </c>
      <c r="F39" s="66">
        <v>103479</v>
      </c>
      <c r="G39" s="68">
        <f t="shared" si="4"/>
        <v>14782.714285714286</v>
      </c>
      <c r="H39" s="68">
        <f>18324</f>
        <v>18324</v>
      </c>
      <c r="I39" s="73">
        <f t="shared" si="5"/>
        <v>1231.892857142857</v>
      </c>
    </row>
    <row r="40" spans="2:9" ht="12.75">
      <c r="B40" s="11">
        <f t="shared" si="3"/>
        <v>24</v>
      </c>
      <c r="C40" s="1" t="s">
        <v>48</v>
      </c>
      <c r="D40" s="1"/>
      <c r="E40" s="10">
        <v>8</v>
      </c>
      <c r="F40" s="66">
        <v>113619</v>
      </c>
      <c r="G40" s="66">
        <f t="shared" si="4"/>
        <v>14202.375</v>
      </c>
      <c r="H40" s="68">
        <f>18324</f>
        <v>18324</v>
      </c>
      <c r="I40" s="73">
        <f t="shared" si="5"/>
        <v>1183.53125</v>
      </c>
    </row>
    <row r="41" spans="2:9" ht="12.75">
      <c r="B41" s="11">
        <f t="shared" si="3"/>
        <v>25</v>
      </c>
      <c r="C41" s="1" t="s">
        <v>61</v>
      </c>
      <c r="D41" s="1"/>
      <c r="E41" s="10">
        <v>11</v>
      </c>
      <c r="F41" s="66">
        <v>98413</v>
      </c>
      <c r="G41" s="66">
        <f t="shared" si="4"/>
        <v>8946.636363636364</v>
      </c>
      <c r="H41" s="68">
        <f>18324</f>
        <v>18324</v>
      </c>
      <c r="I41" s="73">
        <f t="shared" si="5"/>
        <v>745.5530303030304</v>
      </c>
    </row>
    <row r="42" spans="2:9" ht="13.5" thickBot="1">
      <c r="B42" s="11">
        <f t="shared" si="3"/>
        <v>26</v>
      </c>
      <c r="C42" s="12" t="s">
        <v>62</v>
      </c>
      <c r="D42" s="12"/>
      <c r="E42" s="13">
        <v>11</v>
      </c>
      <c r="F42" s="67">
        <v>93579</v>
      </c>
      <c r="G42" s="67">
        <f t="shared" si="4"/>
        <v>8507.181818181818</v>
      </c>
      <c r="H42" s="86">
        <f>18324</f>
        <v>18324</v>
      </c>
      <c r="I42" s="70">
        <f t="shared" si="5"/>
        <v>708.9318181818181</v>
      </c>
    </row>
    <row r="43" spans="2:10" ht="13.5" thickBot="1">
      <c r="B43" s="24"/>
      <c r="C43" s="22" t="s">
        <v>24</v>
      </c>
      <c r="D43" s="85">
        <v>1573645</v>
      </c>
      <c r="E43" s="23">
        <f>SUM(E29:E42)</f>
        <v>126</v>
      </c>
      <c r="F43" s="71">
        <f>SUM(F29:F42)</f>
        <v>1554066</v>
      </c>
      <c r="G43" s="71">
        <f>F43/E43</f>
        <v>12333.857142857143</v>
      </c>
      <c r="H43" s="71"/>
      <c r="I43" s="114">
        <f>F43/E43/12</f>
        <v>1027.8214285714287</v>
      </c>
      <c r="J43" s="44"/>
    </row>
    <row r="44" spans="2:9" ht="12.75">
      <c r="B44" s="5">
        <v>27</v>
      </c>
      <c r="C44" s="6" t="s">
        <v>63</v>
      </c>
      <c r="D44" s="6"/>
      <c r="E44" s="9">
        <v>11</v>
      </c>
      <c r="F44" s="69"/>
      <c r="G44" s="68"/>
      <c r="H44" s="68">
        <v>24409</v>
      </c>
      <c r="I44" s="73">
        <f aca="true" t="shared" si="6" ref="I44:I54">F44/E44/12</f>
        <v>0</v>
      </c>
    </row>
    <row r="45" spans="2:9" ht="12.75">
      <c r="B45" s="5"/>
      <c r="C45" s="6" t="s">
        <v>64</v>
      </c>
      <c r="D45" s="6"/>
      <c r="E45" s="9">
        <v>13</v>
      </c>
      <c r="F45" s="69"/>
      <c r="G45" s="68"/>
      <c r="H45" s="75">
        <v>24409</v>
      </c>
      <c r="I45" s="73">
        <f t="shared" si="6"/>
        <v>0</v>
      </c>
    </row>
    <row r="46" spans="2:9" ht="12.75">
      <c r="B46" s="5"/>
      <c r="C46" s="6" t="s">
        <v>65</v>
      </c>
      <c r="D46" s="6"/>
      <c r="E46" s="9">
        <v>13</v>
      </c>
      <c r="F46" s="69"/>
      <c r="G46" s="68"/>
      <c r="H46" s="75">
        <v>24409</v>
      </c>
      <c r="I46" s="73">
        <f t="shared" si="6"/>
        <v>0</v>
      </c>
    </row>
    <row r="47" spans="2:9" ht="13.5" thickBot="1">
      <c r="B47" s="17"/>
      <c r="C47" s="18" t="s">
        <v>66</v>
      </c>
      <c r="D47" s="18"/>
      <c r="E47" s="19">
        <v>12</v>
      </c>
      <c r="F47" s="74"/>
      <c r="G47" s="68"/>
      <c r="H47" s="78">
        <v>24409</v>
      </c>
      <c r="I47" s="73">
        <f t="shared" si="6"/>
        <v>0</v>
      </c>
    </row>
    <row r="48" spans="2:9" ht="13.5" thickBot="1">
      <c r="B48" s="14"/>
      <c r="C48" s="15"/>
      <c r="D48" s="15"/>
      <c r="E48" s="16">
        <f>E44+E45+E46+E47</f>
        <v>49</v>
      </c>
      <c r="F48" s="79">
        <v>1198713</v>
      </c>
      <c r="G48" s="80">
        <v>24464</v>
      </c>
      <c r="H48" s="81"/>
      <c r="I48" s="88">
        <f>F48/E48/12</f>
        <v>2038.627551020408</v>
      </c>
    </row>
    <row r="49" spans="2:9" ht="12.75">
      <c r="B49" s="5">
        <v>28</v>
      </c>
      <c r="C49" s="6" t="s">
        <v>67</v>
      </c>
      <c r="D49" s="6"/>
      <c r="E49" s="9">
        <v>12</v>
      </c>
      <c r="F49" s="69"/>
      <c r="G49" s="68"/>
      <c r="H49" s="75">
        <v>24409</v>
      </c>
      <c r="I49" s="89">
        <f t="shared" si="6"/>
        <v>0</v>
      </c>
    </row>
    <row r="50" spans="2:9" ht="12.75">
      <c r="B50" s="11"/>
      <c r="C50" s="12" t="s">
        <v>68</v>
      </c>
      <c r="D50" s="12"/>
      <c r="E50" s="13">
        <v>12</v>
      </c>
      <c r="F50" s="67"/>
      <c r="G50" s="68"/>
      <c r="H50" s="75">
        <v>24409</v>
      </c>
      <c r="I50" s="89">
        <f t="shared" si="6"/>
        <v>0</v>
      </c>
    </row>
    <row r="51" spans="2:9" ht="12.75">
      <c r="B51" s="11"/>
      <c r="C51" s="12" t="s">
        <v>69</v>
      </c>
      <c r="D51" s="12"/>
      <c r="E51" s="13">
        <v>16</v>
      </c>
      <c r="F51" s="67"/>
      <c r="G51" s="68"/>
      <c r="H51" s="75">
        <v>24409</v>
      </c>
      <c r="I51" s="89">
        <f t="shared" si="6"/>
        <v>0</v>
      </c>
    </row>
    <row r="52" spans="2:9" ht="13.5" thickBot="1">
      <c r="B52" s="11"/>
      <c r="C52" s="12" t="s">
        <v>70</v>
      </c>
      <c r="D52" s="12"/>
      <c r="E52" s="13">
        <v>18</v>
      </c>
      <c r="F52" s="67"/>
      <c r="G52" s="68"/>
      <c r="H52" s="75">
        <v>24409</v>
      </c>
      <c r="I52" s="89">
        <f t="shared" si="6"/>
        <v>0</v>
      </c>
    </row>
    <row r="53" spans="2:9" ht="13.5" thickBot="1">
      <c r="B53" s="14"/>
      <c r="C53" s="15"/>
      <c r="D53" s="15"/>
      <c r="E53" s="16">
        <f>E49+E50+E51+E52</f>
        <v>58</v>
      </c>
      <c r="F53" s="82">
        <v>1998504</v>
      </c>
      <c r="G53" s="80">
        <v>34457</v>
      </c>
      <c r="H53" s="81"/>
      <c r="I53" s="88">
        <f t="shared" si="6"/>
        <v>2871.413793103448</v>
      </c>
    </row>
    <row r="54" spans="2:9" ht="13.5" thickBot="1">
      <c r="B54" s="17">
        <f>B49+1</f>
        <v>29</v>
      </c>
      <c r="C54" s="18" t="s">
        <v>71</v>
      </c>
      <c r="D54" s="18"/>
      <c r="E54" s="19">
        <v>17</v>
      </c>
      <c r="F54" s="74">
        <v>603297</v>
      </c>
      <c r="G54" s="80">
        <f>F54/E54</f>
        <v>35488.05882352941</v>
      </c>
      <c r="H54" s="81">
        <f>24409</f>
        <v>24409</v>
      </c>
      <c r="I54" s="90">
        <f t="shared" si="6"/>
        <v>2957.3382352941176</v>
      </c>
    </row>
    <row r="55" spans="2:9" ht="13.5" thickBot="1">
      <c r="B55" s="21"/>
      <c r="C55" s="22" t="s">
        <v>26</v>
      </c>
      <c r="D55" s="85">
        <v>3826944</v>
      </c>
      <c r="E55" s="23">
        <f>E48+E53+E54</f>
        <v>124</v>
      </c>
      <c r="F55" s="71">
        <f>F48+F53+F54</f>
        <v>3800514</v>
      </c>
      <c r="G55" s="71">
        <f>F55/E55</f>
        <v>30649.3064516129</v>
      </c>
      <c r="H55" s="71"/>
      <c r="I55" s="91">
        <f>F55/E55/12</f>
        <v>2554.108870967742</v>
      </c>
    </row>
    <row r="56" spans="2:10" ht="12.75">
      <c r="B56" s="134">
        <v>30</v>
      </c>
      <c r="C56" s="135" t="s">
        <v>106</v>
      </c>
      <c r="D56" s="135">
        <v>389240</v>
      </c>
      <c r="E56" s="136">
        <v>16</v>
      </c>
      <c r="F56" s="137">
        <v>371009</v>
      </c>
      <c r="G56" s="138">
        <v>23188</v>
      </c>
      <c r="H56" s="137">
        <v>29509</v>
      </c>
      <c r="I56" s="139">
        <v>1932</v>
      </c>
      <c r="J56" s="50"/>
    </row>
    <row r="57" spans="2:9" ht="12.75">
      <c r="B57" s="140">
        <v>31</v>
      </c>
      <c r="C57" s="141" t="s">
        <v>20</v>
      </c>
      <c r="D57" s="142">
        <v>906443</v>
      </c>
      <c r="E57" s="143">
        <v>17</v>
      </c>
      <c r="F57" s="144">
        <v>898751</v>
      </c>
      <c r="G57" s="144">
        <f>F57/E57</f>
        <v>52867.705882352944</v>
      </c>
      <c r="H57" s="144">
        <f>27606</f>
        <v>27606</v>
      </c>
      <c r="I57" s="145">
        <f>F57/E57/12</f>
        <v>4405.642156862746</v>
      </c>
    </row>
    <row r="58" spans="2:9" ht="12.75">
      <c r="B58" s="140">
        <v>32</v>
      </c>
      <c r="C58" s="141" t="s">
        <v>104</v>
      </c>
      <c r="D58" s="142">
        <v>7031156</v>
      </c>
      <c r="E58" s="143">
        <v>458</v>
      </c>
      <c r="F58" s="144">
        <v>7028720</v>
      </c>
      <c r="G58" s="144">
        <f>F58/E58</f>
        <v>15346.550218340612</v>
      </c>
      <c r="H58" s="144">
        <v>15832</v>
      </c>
      <c r="I58" s="145">
        <f>F58/E58/12</f>
        <v>1278.8791848617177</v>
      </c>
    </row>
    <row r="59" spans="2:9" ht="12.75">
      <c r="B59" s="5">
        <v>33</v>
      </c>
      <c r="C59" s="18" t="s">
        <v>72</v>
      </c>
      <c r="D59" s="18"/>
      <c r="E59" s="19">
        <v>8</v>
      </c>
      <c r="F59" s="74">
        <v>128515</v>
      </c>
      <c r="G59" s="68">
        <f>F59/E59</f>
        <v>16064.375</v>
      </c>
      <c r="H59" s="68">
        <f>18324</f>
        <v>18324</v>
      </c>
      <c r="I59" s="73">
        <f>F59/E59/12</f>
        <v>1338.6979166666667</v>
      </c>
    </row>
    <row r="60" spans="2:9" ht="12.75">
      <c r="B60" s="4">
        <f aca="true" t="shared" si="7" ref="B60:B67">B59+1</f>
        <v>34</v>
      </c>
      <c r="C60" s="12" t="s">
        <v>46</v>
      </c>
      <c r="D60" s="12"/>
      <c r="E60" s="13">
        <v>4</v>
      </c>
      <c r="F60" s="67">
        <v>100633</v>
      </c>
      <c r="G60" s="68">
        <f aca="true" t="shared" si="8" ref="G60:G67">F60/E60</f>
        <v>25158.25</v>
      </c>
      <c r="H60" s="68">
        <f>18324</f>
        <v>18324</v>
      </c>
      <c r="I60" s="73">
        <f aca="true" t="shared" si="9" ref="I60:I67">F60/E60/12</f>
        <v>2096.5208333333335</v>
      </c>
    </row>
    <row r="61" spans="2:9" ht="12.75">
      <c r="B61" s="4">
        <f t="shared" si="7"/>
        <v>35</v>
      </c>
      <c r="C61" s="12" t="s">
        <v>73</v>
      </c>
      <c r="D61" s="12"/>
      <c r="E61" s="13">
        <v>4</v>
      </c>
      <c r="F61" s="67">
        <v>101779</v>
      </c>
      <c r="G61" s="68">
        <f t="shared" si="8"/>
        <v>25444.75</v>
      </c>
      <c r="H61" s="68">
        <f>18324</f>
        <v>18324</v>
      </c>
      <c r="I61" s="73">
        <f t="shared" si="9"/>
        <v>2120.3958333333335</v>
      </c>
    </row>
    <row r="62" spans="2:9" ht="12.75">
      <c r="B62" s="4">
        <f t="shared" si="7"/>
        <v>36</v>
      </c>
      <c r="C62" s="12" t="s">
        <v>74</v>
      </c>
      <c r="D62" s="12"/>
      <c r="E62" s="13">
        <v>6</v>
      </c>
      <c r="F62" s="67">
        <v>108397</v>
      </c>
      <c r="G62" s="68">
        <f t="shared" si="8"/>
        <v>18066.166666666668</v>
      </c>
      <c r="H62" s="68">
        <f>18324</f>
        <v>18324</v>
      </c>
      <c r="I62" s="73">
        <f t="shared" si="9"/>
        <v>1505.513888888889</v>
      </c>
    </row>
    <row r="63" spans="2:9" ht="12.75">
      <c r="B63" s="4">
        <f t="shared" si="7"/>
        <v>37</v>
      </c>
      <c r="C63" s="12" t="s">
        <v>75</v>
      </c>
      <c r="D63" s="12"/>
      <c r="E63" s="13">
        <v>6</v>
      </c>
      <c r="F63" s="67">
        <v>110025</v>
      </c>
      <c r="G63" s="68">
        <f t="shared" si="8"/>
        <v>18337.5</v>
      </c>
      <c r="H63" s="68">
        <f>18324</f>
        <v>18324</v>
      </c>
      <c r="I63" s="73">
        <f t="shared" si="9"/>
        <v>1528.125</v>
      </c>
    </row>
    <row r="64" spans="2:9" ht="12.75">
      <c r="B64" s="4">
        <f t="shared" si="7"/>
        <v>38</v>
      </c>
      <c r="C64" s="12" t="s">
        <v>76</v>
      </c>
      <c r="D64" s="12"/>
      <c r="E64" s="13">
        <v>5</v>
      </c>
      <c r="F64" s="67">
        <v>107162</v>
      </c>
      <c r="G64" s="68">
        <f t="shared" si="8"/>
        <v>21432.4</v>
      </c>
      <c r="H64" s="68">
        <f>18324</f>
        <v>18324</v>
      </c>
      <c r="I64" s="73">
        <f t="shared" si="9"/>
        <v>1786.0333333333335</v>
      </c>
    </row>
    <row r="65" spans="2:9" ht="12.75">
      <c r="B65" s="4">
        <f t="shared" si="7"/>
        <v>39</v>
      </c>
      <c r="C65" s="12" t="s">
        <v>77</v>
      </c>
      <c r="D65" s="12"/>
      <c r="E65" s="13">
        <v>4</v>
      </c>
      <c r="F65" s="67">
        <v>103645</v>
      </c>
      <c r="G65" s="68">
        <f t="shared" si="8"/>
        <v>25911.25</v>
      </c>
      <c r="H65" s="68">
        <f>18324</f>
        <v>18324</v>
      </c>
      <c r="I65" s="73">
        <f t="shared" si="9"/>
        <v>2159.2708333333335</v>
      </c>
    </row>
    <row r="66" spans="2:9" ht="12.75">
      <c r="B66" s="4">
        <f t="shared" si="7"/>
        <v>40</v>
      </c>
      <c r="C66" s="12" t="s">
        <v>78</v>
      </c>
      <c r="D66" s="12"/>
      <c r="E66" s="13">
        <v>5</v>
      </c>
      <c r="F66" s="67">
        <v>119064</v>
      </c>
      <c r="G66" s="68">
        <f t="shared" si="8"/>
        <v>23812.8</v>
      </c>
      <c r="H66" s="68">
        <f>18324</f>
        <v>18324</v>
      </c>
      <c r="I66" s="73">
        <f t="shared" si="9"/>
        <v>1984.3999999999999</v>
      </c>
    </row>
    <row r="67" spans="2:9" ht="13.5" thickBot="1">
      <c r="B67" s="11">
        <f t="shared" si="7"/>
        <v>41</v>
      </c>
      <c r="C67" s="12" t="s">
        <v>79</v>
      </c>
      <c r="D67" s="12"/>
      <c r="E67" s="13">
        <v>6</v>
      </c>
      <c r="F67" s="67">
        <v>112267</v>
      </c>
      <c r="G67" s="68">
        <f t="shared" si="8"/>
        <v>18711.166666666668</v>
      </c>
      <c r="H67" s="68">
        <f>18324</f>
        <v>18324</v>
      </c>
      <c r="I67" s="73">
        <f t="shared" si="9"/>
        <v>1559.263888888889</v>
      </c>
    </row>
    <row r="68" spans="2:10" ht="13.5" thickBot="1">
      <c r="B68" s="25"/>
      <c r="C68" s="26" t="s">
        <v>25</v>
      </c>
      <c r="D68" s="120">
        <v>1000957</v>
      </c>
      <c r="E68" s="27">
        <f>SUM(E59:E67)</f>
        <v>48</v>
      </c>
      <c r="F68" s="87">
        <f>SUM(F59:F67)</f>
        <v>991487</v>
      </c>
      <c r="G68" s="71">
        <f aca="true" t="shared" si="10" ref="G68:G73">F68/E68</f>
        <v>20655.979166666668</v>
      </c>
      <c r="H68" s="71"/>
      <c r="I68" s="114">
        <f>F68/E68/12</f>
        <v>1721.3315972222224</v>
      </c>
      <c r="J68" s="44"/>
    </row>
    <row r="69" spans="2:9" ht="13.5" thickBot="1">
      <c r="B69" s="28">
        <v>42</v>
      </c>
      <c r="C69" s="29" t="s">
        <v>84</v>
      </c>
      <c r="D69" s="30"/>
      <c r="E69" s="31">
        <v>25</v>
      </c>
      <c r="F69" s="64">
        <v>355754</v>
      </c>
      <c r="G69" s="68">
        <f t="shared" si="10"/>
        <v>14230.16</v>
      </c>
      <c r="H69" s="86">
        <f>20653</f>
        <v>20653</v>
      </c>
      <c r="I69" s="70">
        <f>F69/E69/12</f>
        <v>1185.8466666666666</v>
      </c>
    </row>
    <row r="70" spans="2:9" ht="13.5" thickBot="1">
      <c r="B70" s="24"/>
      <c r="C70" s="22" t="s">
        <v>31</v>
      </c>
      <c r="D70" s="85">
        <v>355759</v>
      </c>
      <c r="E70" s="23">
        <f>E69</f>
        <v>25</v>
      </c>
      <c r="F70" s="71">
        <f>F69</f>
        <v>355754</v>
      </c>
      <c r="G70" s="71">
        <f t="shared" si="10"/>
        <v>14230.16</v>
      </c>
      <c r="H70" s="71"/>
      <c r="I70" s="114">
        <f>I69</f>
        <v>1185.8466666666666</v>
      </c>
    </row>
    <row r="71" spans="2:9" ht="12.75">
      <c r="B71" s="32">
        <v>43</v>
      </c>
      <c r="C71" s="33" t="s">
        <v>30</v>
      </c>
      <c r="D71" s="34"/>
      <c r="E71" s="35">
        <v>31</v>
      </c>
      <c r="F71" s="62">
        <v>1144562</v>
      </c>
      <c r="G71" s="62">
        <f t="shared" si="10"/>
        <v>36921.354838709674</v>
      </c>
      <c r="H71" s="128">
        <f>27447</f>
        <v>27447</v>
      </c>
      <c r="I71" s="92">
        <f>F71/E71/12</f>
        <v>3076.779569892473</v>
      </c>
    </row>
    <row r="72" spans="2:9" ht="13.5" thickBot="1">
      <c r="B72" s="36"/>
      <c r="C72" s="37" t="s">
        <v>105</v>
      </c>
      <c r="D72" s="38"/>
      <c r="E72" s="39">
        <v>57</v>
      </c>
      <c r="F72" s="84">
        <v>492041</v>
      </c>
      <c r="G72" s="69">
        <f t="shared" si="10"/>
        <v>8632.298245614034</v>
      </c>
      <c r="H72" s="83">
        <v>4992</v>
      </c>
      <c r="I72" s="93">
        <f>F72/E72/12</f>
        <v>719.3581871345028</v>
      </c>
    </row>
    <row r="73" spans="2:9" ht="13.5" thickBot="1">
      <c r="B73" s="124"/>
      <c r="C73" s="26" t="s">
        <v>32</v>
      </c>
      <c r="D73" s="120">
        <v>1637138</v>
      </c>
      <c r="E73" s="27">
        <f>E71+E72</f>
        <v>88</v>
      </c>
      <c r="F73" s="87">
        <f>F71+F72</f>
        <v>1636603</v>
      </c>
      <c r="G73" s="87">
        <f t="shared" si="10"/>
        <v>18597.761363636364</v>
      </c>
      <c r="H73" s="87"/>
      <c r="I73" s="160"/>
    </row>
    <row r="74" spans="2:9" s="112" customFormat="1" ht="13.5" thickBot="1">
      <c r="B74" s="161"/>
      <c r="C74" s="162" t="s">
        <v>109</v>
      </c>
      <c r="D74" s="163"/>
      <c r="E74" s="105"/>
      <c r="F74" s="164"/>
      <c r="G74" s="165"/>
      <c r="H74" s="164"/>
      <c r="I74" s="166"/>
    </row>
    <row r="75" spans="2:9" ht="13.5" thickBot="1">
      <c r="B75" s="24">
        <v>44</v>
      </c>
      <c r="C75" s="167" t="s">
        <v>93</v>
      </c>
      <c r="D75" s="85">
        <v>119935</v>
      </c>
      <c r="E75" s="168">
        <v>9</v>
      </c>
      <c r="F75" s="85">
        <v>116504</v>
      </c>
      <c r="G75" s="85">
        <v>12945</v>
      </c>
      <c r="H75" s="85">
        <v>0</v>
      </c>
      <c r="I75" s="91">
        <f>F75/E75/12</f>
        <v>1078.7407407407406</v>
      </c>
    </row>
    <row r="76" spans="2:9" ht="13.5" thickBot="1">
      <c r="B76" s="146"/>
      <c r="C76" s="147" t="s">
        <v>108</v>
      </c>
      <c r="D76" s="148"/>
      <c r="E76" s="110"/>
      <c r="F76" s="149"/>
      <c r="G76" s="150"/>
      <c r="H76" s="149"/>
      <c r="I76" s="151"/>
    </row>
    <row r="77" spans="2:9" ht="12.75">
      <c r="B77" s="134">
        <v>45</v>
      </c>
      <c r="C77" s="152" t="s">
        <v>86</v>
      </c>
      <c r="D77" s="137">
        <v>7967455</v>
      </c>
      <c r="E77" s="136">
        <v>308</v>
      </c>
      <c r="F77" s="137">
        <v>7953869</v>
      </c>
      <c r="G77" s="138">
        <f aca="true" t="shared" si="11" ref="G77:G83">F77/E77</f>
        <v>25824.25</v>
      </c>
      <c r="H77" s="137">
        <v>26163</v>
      </c>
      <c r="I77" s="153">
        <f>F77/E77/12</f>
        <v>2152.0208333333335</v>
      </c>
    </row>
    <row r="78" spans="2:9" ht="12.75">
      <c r="B78" s="154">
        <v>46</v>
      </c>
      <c r="C78" s="155" t="s">
        <v>87</v>
      </c>
      <c r="D78" s="156">
        <v>1223716</v>
      </c>
      <c r="E78" s="157">
        <v>48</v>
      </c>
      <c r="F78" s="156">
        <v>1221580</v>
      </c>
      <c r="G78" s="156">
        <f t="shared" si="11"/>
        <v>25449.583333333332</v>
      </c>
      <c r="H78" s="156">
        <v>26163</v>
      </c>
      <c r="I78" s="153">
        <f aca="true" t="shared" si="12" ref="I78:I85">F78/E78/12</f>
        <v>2120.798611111111</v>
      </c>
    </row>
    <row r="79" spans="2:9" ht="12.75">
      <c r="B79" s="154">
        <v>47</v>
      </c>
      <c r="C79" s="158" t="s">
        <v>88</v>
      </c>
      <c r="D79" s="144">
        <v>5773436</v>
      </c>
      <c r="E79" s="143">
        <v>264</v>
      </c>
      <c r="F79" s="144">
        <v>5750329</v>
      </c>
      <c r="G79" s="144">
        <f t="shared" si="11"/>
        <v>21781.549242424244</v>
      </c>
      <c r="H79" s="144">
        <v>26163</v>
      </c>
      <c r="I79" s="153">
        <f t="shared" si="12"/>
        <v>1815.1291035353536</v>
      </c>
    </row>
    <row r="80" spans="2:9" ht="12.75">
      <c r="B80" s="154">
        <v>48</v>
      </c>
      <c r="C80" s="158" t="s">
        <v>89</v>
      </c>
      <c r="D80" s="144">
        <v>1707791</v>
      </c>
      <c r="E80" s="143">
        <v>74</v>
      </c>
      <c r="F80" s="144">
        <v>1707574</v>
      </c>
      <c r="G80" s="144">
        <f t="shared" si="11"/>
        <v>23075.324324324323</v>
      </c>
      <c r="H80" s="144">
        <v>23164</v>
      </c>
      <c r="I80" s="153">
        <f t="shared" si="12"/>
        <v>1922.9436936936936</v>
      </c>
    </row>
    <row r="81" spans="2:9" ht="12.75">
      <c r="B81" s="154">
        <v>49</v>
      </c>
      <c r="C81" s="158" t="s">
        <v>102</v>
      </c>
      <c r="D81" s="144">
        <v>1331519</v>
      </c>
      <c r="E81" s="143">
        <v>82</v>
      </c>
      <c r="F81" s="159">
        <v>1325588</v>
      </c>
      <c r="G81" s="144">
        <v>16166</v>
      </c>
      <c r="H81" s="144">
        <v>18884</v>
      </c>
      <c r="I81" s="153">
        <v>1347</v>
      </c>
    </row>
    <row r="82" spans="2:9" ht="12.75">
      <c r="B82" s="154">
        <v>50</v>
      </c>
      <c r="C82" s="155" t="s">
        <v>90</v>
      </c>
      <c r="D82" s="156">
        <v>1838542</v>
      </c>
      <c r="E82" s="157">
        <v>96</v>
      </c>
      <c r="F82" s="156">
        <v>1836800</v>
      </c>
      <c r="G82" s="156">
        <f t="shared" si="11"/>
        <v>19133.333333333332</v>
      </c>
      <c r="H82" s="156">
        <v>23164</v>
      </c>
      <c r="I82" s="153">
        <f t="shared" si="12"/>
        <v>1594.4444444444443</v>
      </c>
    </row>
    <row r="83" spans="2:9" ht="12.75">
      <c r="B83" s="154">
        <v>51</v>
      </c>
      <c r="C83" s="155" t="s">
        <v>91</v>
      </c>
      <c r="D83" s="156">
        <v>605830</v>
      </c>
      <c r="E83" s="157">
        <v>46</v>
      </c>
      <c r="F83" s="156">
        <v>588406</v>
      </c>
      <c r="G83" s="156">
        <f t="shared" si="11"/>
        <v>12791.434782608696</v>
      </c>
      <c r="H83" s="144">
        <v>23164</v>
      </c>
      <c r="I83" s="153">
        <f t="shared" si="12"/>
        <v>1065.9528985507247</v>
      </c>
    </row>
    <row r="84" spans="2:9" ht="12.75">
      <c r="B84" s="154">
        <v>52</v>
      </c>
      <c r="C84" s="155" t="s">
        <v>92</v>
      </c>
      <c r="D84" s="156">
        <v>1920316</v>
      </c>
      <c r="E84" s="157">
        <v>98</v>
      </c>
      <c r="F84" s="156">
        <v>1900365</v>
      </c>
      <c r="G84" s="156">
        <v>19391</v>
      </c>
      <c r="H84" s="144">
        <v>20928</v>
      </c>
      <c r="I84" s="153">
        <v>1616</v>
      </c>
    </row>
    <row r="86" spans="2:9" ht="12.75">
      <c r="B86" s="127"/>
      <c r="C86" s="61"/>
      <c r="D86" s="125"/>
      <c r="E86" s="125"/>
      <c r="F86" s="125"/>
      <c r="G86" s="122"/>
      <c r="H86" s="122"/>
      <c r="I86" s="122"/>
    </row>
    <row r="87" spans="4:6" ht="12.75">
      <c r="D87" s="126"/>
      <c r="E87" s="126"/>
      <c r="F87" s="126"/>
    </row>
    <row r="89" spans="4:9" ht="12.75">
      <c r="D89" s="112"/>
      <c r="E89" s="111"/>
      <c r="F89" s="113"/>
      <c r="G89" s="20"/>
      <c r="H89" s="123"/>
      <c r="I89" s="20"/>
    </row>
    <row r="90" spans="3:8" ht="12.75">
      <c r="C90" s="48" t="s">
        <v>96</v>
      </c>
      <c r="E90" t="s">
        <v>97</v>
      </c>
      <c r="H90" t="s">
        <v>98</v>
      </c>
    </row>
    <row r="91" spans="3:8" ht="12.75">
      <c r="C91" s="48" t="s">
        <v>99</v>
      </c>
      <c r="E91" t="s">
        <v>100</v>
      </c>
      <c r="H91" t="s">
        <v>101</v>
      </c>
    </row>
  </sheetData>
  <printOptions/>
  <pageMargins left="0.75" right="0.75" top="1" bottom="1" header="0.5" footer="0.5"/>
  <pageSetup horizontalDpi="300" verticalDpi="300" orientation="landscape" paperSize="9" r:id="rId4"/>
  <drawing r:id="rId3"/>
  <legacyDrawing r:id="rId2"/>
  <oleObjects>
    <oleObject progId="Word.Picture.8" shapeId="12072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G32"/>
  <sheetViews>
    <sheetView workbookViewId="0" topLeftCell="A16">
      <selection activeCell="H33" sqref="H33"/>
    </sheetView>
  </sheetViews>
  <sheetFormatPr defaultColWidth="9.140625" defaultRowHeight="12.75"/>
  <cols>
    <col min="3" max="3" width="36.28125" style="0" customWidth="1"/>
    <col min="4" max="4" width="10.00390625" style="0" customWidth="1"/>
    <col min="5" max="5" width="14.00390625" style="0" customWidth="1"/>
    <col min="7" max="7" width="8.28125" style="0" customWidth="1"/>
  </cols>
  <sheetData>
    <row r="2" spans="4:5" ht="12.75">
      <c r="D2" s="52" t="s">
        <v>33</v>
      </c>
      <c r="E2" s="53"/>
    </row>
    <row r="3" spans="4:5" ht="12.75">
      <c r="D3" s="55" t="s">
        <v>34</v>
      </c>
      <c r="E3" s="56"/>
    </row>
    <row r="4" spans="4:5" ht="12.75">
      <c r="D4" s="58" t="s">
        <v>35</v>
      </c>
      <c r="E4" s="60"/>
    </row>
    <row r="5" spans="3:5" ht="12.75">
      <c r="C5" s="20"/>
      <c r="D5" s="58" t="s">
        <v>36</v>
      </c>
      <c r="E5" s="60"/>
    </row>
    <row r="6" ht="12.75">
      <c r="D6" s="61"/>
    </row>
    <row r="7" ht="15.75">
      <c r="C7" s="121" t="s">
        <v>49</v>
      </c>
    </row>
    <row r="8" spans="3:7" ht="12.75">
      <c r="C8" s="20" t="s">
        <v>81</v>
      </c>
      <c r="E8" s="20"/>
      <c r="F8" s="20"/>
      <c r="G8" s="20"/>
    </row>
    <row r="9" spans="3:5" ht="12.75">
      <c r="C9" s="20" t="s">
        <v>83</v>
      </c>
      <c r="E9" s="20"/>
    </row>
    <row r="10" spans="3:5" ht="12.75">
      <c r="C10" s="20" t="s">
        <v>82</v>
      </c>
      <c r="E10" s="20"/>
    </row>
    <row r="11" ht="12.75">
      <c r="C11" s="20"/>
    </row>
    <row r="12" ht="12.75">
      <c r="D12" s="20"/>
    </row>
    <row r="13" spans="2:5" ht="13.5" thickBot="1">
      <c r="B13" s="48">
        <v>1</v>
      </c>
      <c r="C13" s="48">
        <v>2</v>
      </c>
      <c r="D13" s="100">
        <v>3</v>
      </c>
      <c r="E13" s="48">
        <v>4</v>
      </c>
    </row>
    <row r="14" spans="2:5" ht="12.75">
      <c r="B14" s="2" t="s">
        <v>1</v>
      </c>
      <c r="C14" s="3" t="s">
        <v>3</v>
      </c>
      <c r="D14" s="3" t="s">
        <v>21</v>
      </c>
      <c r="E14" s="99" t="s">
        <v>6</v>
      </c>
    </row>
    <row r="15" spans="2:5" ht="13.5" thickBot="1">
      <c r="B15" s="7" t="s">
        <v>2</v>
      </c>
      <c r="C15" s="8" t="s">
        <v>39</v>
      </c>
      <c r="D15" s="8" t="s">
        <v>0</v>
      </c>
      <c r="E15" s="47" t="s">
        <v>38</v>
      </c>
    </row>
    <row r="16" spans="2:6" ht="13.5" thickBot="1">
      <c r="B16" s="103">
        <v>1</v>
      </c>
      <c r="C16" s="104" t="s">
        <v>23</v>
      </c>
      <c r="D16" s="105">
        <f>detaliu!E28</f>
        <v>96</v>
      </c>
      <c r="E16" s="106">
        <f>detaliu!I28</f>
        <v>1124.1710069444446</v>
      </c>
      <c r="F16" s="101"/>
    </row>
    <row r="17" spans="2:6" ht="13.5" thickBot="1">
      <c r="B17" s="103">
        <v>2</v>
      </c>
      <c r="C17" s="104" t="s">
        <v>24</v>
      </c>
      <c r="D17" s="105">
        <f>detaliu!E43</f>
        <v>126</v>
      </c>
      <c r="E17" s="107">
        <f>detaliu!I43</f>
        <v>1027.8214285714287</v>
      </c>
      <c r="F17" s="101"/>
    </row>
    <row r="18" spans="2:6" ht="13.5" thickBot="1">
      <c r="B18" s="103">
        <v>3</v>
      </c>
      <c r="C18" s="104" t="s">
        <v>26</v>
      </c>
      <c r="D18" s="105">
        <f>detaliu!E55</f>
        <v>124</v>
      </c>
      <c r="E18" s="107">
        <f>detaliu!I55</f>
        <v>2554.108870967742</v>
      </c>
      <c r="F18" s="101"/>
    </row>
    <row r="19" spans="2:5" ht="13.5" thickBot="1">
      <c r="B19" s="103">
        <v>4</v>
      </c>
      <c r="C19" s="104" t="s">
        <v>27</v>
      </c>
      <c r="D19" s="105" t="e">
        <f>detaliu!#REF!</f>
        <v>#REF!</v>
      </c>
      <c r="E19" s="106" t="e">
        <f>detaliu!#REF!</f>
        <v>#REF!</v>
      </c>
    </row>
    <row r="20" spans="2:5" ht="13.5" thickBot="1">
      <c r="B20" s="103">
        <v>5</v>
      </c>
      <c r="C20" s="104" t="s">
        <v>28</v>
      </c>
      <c r="D20" s="105">
        <f>detaliu!E57</f>
        <v>17</v>
      </c>
      <c r="E20" s="106">
        <f>detaliu!I57</f>
        <v>4405.642156862746</v>
      </c>
    </row>
    <row r="21" spans="2:5" ht="13.5" thickBot="1">
      <c r="B21" s="103">
        <v>6</v>
      </c>
      <c r="C21" s="104" t="s">
        <v>29</v>
      </c>
      <c r="D21" s="105">
        <f>detaliu!E58</f>
        <v>458</v>
      </c>
      <c r="E21" s="106">
        <f>detaliu!I58</f>
        <v>1278.8791848617177</v>
      </c>
    </row>
    <row r="22" spans="2:6" ht="13.5" thickBot="1">
      <c r="B22" s="108">
        <v>7</v>
      </c>
      <c r="C22" s="109" t="s">
        <v>25</v>
      </c>
      <c r="D22" s="110">
        <f>detaliu!E68</f>
        <v>48</v>
      </c>
      <c r="E22" s="107">
        <f>detaliu!I68</f>
        <v>1721.3315972222224</v>
      </c>
      <c r="F22" s="101"/>
    </row>
    <row r="23" spans="2:5" ht="13.5" thickBot="1">
      <c r="B23" s="103">
        <v>8</v>
      </c>
      <c r="C23" s="104" t="s">
        <v>31</v>
      </c>
      <c r="D23" s="105">
        <f>detaliu!E70</f>
        <v>25</v>
      </c>
      <c r="E23" s="107">
        <f>detaliu!I70</f>
        <v>1185.8466666666666</v>
      </c>
    </row>
    <row r="24" spans="2:5" ht="12.75">
      <c r="B24" s="108">
        <v>9</v>
      </c>
      <c r="C24" s="109" t="s">
        <v>43</v>
      </c>
      <c r="D24" s="110">
        <f>detaliu!E71</f>
        <v>31</v>
      </c>
      <c r="E24" s="115">
        <f>detaliu!I71</f>
        <v>3076.779569892473</v>
      </c>
    </row>
    <row r="25" spans="2:5" ht="13.5" thickBot="1">
      <c r="B25" s="116"/>
      <c r="C25" s="117" t="s">
        <v>44</v>
      </c>
      <c r="D25" s="118">
        <f>detaliu!E72</f>
        <v>57</v>
      </c>
      <c r="E25" s="119">
        <f>detaliu!I72</f>
        <v>719.3581871345028</v>
      </c>
    </row>
    <row r="26" spans="3:5" ht="12.75">
      <c r="C26" s="61" t="s">
        <v>45</v>
      </c>
      <c r="D26" s="49" t="e">
        <f>SUM(D16:D25)</f>
        <v>#REF!</v>
      </c>
      <c r="E26" s="98"/>
    </row>
    <row r="27" ht="12.75">
      <c r="E27" s="101"/>
    </row>
    <row r="28" spans="2:6" ht="12.75">
      <c r="B28" s="111" t="s">
        <v>80</v>
      </c>
      <c r="C28" s="112"/>
      <c r="D28" s="112"/>
      <c r="E28" s="113" t="e">
        <f>SUM(E16:E25)/10</f>
        <v>#REF!</v>
      </c>
      <c r="F28" s="20" t="s">
        <v>40</v>
      </c>
    </row>
    <row r="29" spans="2:5" ht="12.75">
      <c r="B29" s="112"/>
      <c r="C29" s="112"/>
      <c r="D29" s="112"/>
      <c r="E29" s="112"/>
    </row>
    <row r="31" ht="12.75">
      <c r="B31" s="102"/>
    </row>
    <row r="32" ht="12.75">
      <c r="B32" s="20"/>
    </row>
  </sheetData>
  <printOptions/>
  <pageMargins left="0.75" right="0.75" top="1" bottom="1" header="0.5" footer="0.5"/>
  <pageSetup horizontalDpi="600" verticalDpi="600" orientation="landscape" paperSize="9" r:id="rId4"/>
  <drawing r:id="rId3"/>
  <legacyDrawing r:id="rId2"/>
  <oleObjects>
    <oleObject progId="Word.Picture.8" shapeId="126344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euromconect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</dc:creator>
  <cp:keywords/>
  <dc:description/>
  <cp:lastModifiedBy>DAS</cp:lastModifiedBy>
  <cp:lastPrinted>2013-03-19T08:28:50Z</cp:lastPrinted>
  <dcterms:created xsi:type="dcterms:W3CDTF">2010-10-26T04:46:36Z</dcterms:created>
  <dcterms:modified xsi:type="dcterms:W3CDTF">2013-03-19T09:15:12Z</dcterms:modified>
  <cp:category/>
  <cp:version/>
  <cp:contentType/>
  <cp:contentStatus/>
</cp:coreProperties>
</file>