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7d" sheetId="1" r:id="rId1"/>
  </sheets>
  <definedNames>
    <definedName name="_xlnm._FilterDatabase" localSheetId="0" hidden="1">'anexa 7d'!$A$4:$I$151</definedName>
    <definedName name="_xlnm.Print_Titles" localSheetId="0">'anexa 7d'!$2:$4</definedName>
    <definedName name="_xlnm.Print_Area" localSheetId="0">'anexa 7d'!$A$1:$I$151</definedName>
  </definedNames>
  <calcPr fullCalcOnLoad="1"/>
</workbook>
</file>

<file path=xl/sharedStrings.xml><?xml version="1.0" encoding="utf-8"?>
<sst xmlns="http://schemas.openxmlformats.org/spreadsheetml/2006/main" count="309" uniqueCount="197">
  <si>
    <t xml:space="preserve"> -lei-</t>
  </si>
  <si>
    <t>Nr. crt.</t>
  </si>
  <si>
    <t>Cap.bg</t>
  </si>
  <si>
    <t>Denumirea obiectivului de investiţie</t>
  </si>
  <si>
    <t>Prevederi 2013</t>
  </si>
  <si>
    <t>Influenţe</t>
  </si>
  <si>
    <t>Valori rectificate</t>
  </si>
  <si>
    <t>din care:</t>
  </si>
  <si>
    <t>Buget local</t>
  </si>
  <si>
    <t>Venituri proprii + Fond de dezvoltare+ ambasada SUA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</si>
  <si>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</si>
  <si>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5=6+7+8</t>
  </si>
  <si>
    <t>TOTAL CHELTUIELI DE INVESTIŢII 2013</t>
  </si>
  <si>
    <t>CONSILIUL JUDEŢEAN MUREŞ total, din care</t>
  </si>
  <si>
    <t>Total cap.51</t>
  </si>
  <si>
    <t>51.C</t>
  </si>
  <si>
    <t>Hărţi de risc</t>
  </si>
  <si>
    <t>PUZ Modernizare căi de comunicaţie ce deservesc aeroportul</t>
  </si>
  <si>
    <t>Subscripţie Autocad Map  3D 2013</t>
  </si>
  <si>
    <t>Avizare PUZ Modernizare căi de comunicatie ce deservesc aeroportul</t>
  </si>
  <si>
    <t>GIS - Amenajarea teritoriului şi urbanism</t>
  </si>
  <si>
    <t xml:space="preserve">PT Reparaţii sediu administrativ </t>
  </si>
  <si>
    <t>51.B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</si>
  <si>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</si>
  <si>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</si>
  <si>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</si>
  <si>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</si>
  <si>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</si>
  <si>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>Echipamente de calcul, foto/video</t>
  </si>
  <si>
    <t xml:space="preserve">Software </t>
  </si>
  <si>
    <t>Iluminat Palatul Culturii si Administrativ</t>
  </si>
  <si>
    <t>Total cap.74</t>
  </si>
  <si>
    <t>74.B</t>
  </si>
  <si>
    <t>PT+exec Lucrări sporire putere instalată la depozitul zonal Sânpaul</t>
  </si>
  <si>
    <t>Total cap.84, din care:</t>
  </si>
  <si>
    <t>- pentru transport rutier</t>
  </si>
  <si>
    <t>84.C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</si>
  <si>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</si>
  <si>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</si>
  <si>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</si>
  <si>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</si>
  <si>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84.B</t>
  </si>
  <si>
    <t>Extindere şi copertină faţadă sudică aerogară, inclusiv taxe, avize şi cote legale</t>
  </si>
  <si>
    <t>Asistenţă tehnică  "Extindere şi copertină faţadă sudică aerogară" - dirigintenţie</t>
  </si>
  <si>
    <t>Amenajare peisagistică acces Aeroport SF</t>
  </si>
  <si>
    <t>CENTRUL ŞCOLAR PENTRU EDUCAŢIE INCLUZIVĂ NR.2</t>
  </si>
  <si>
    <t>1</t>
  </si>
  <si>
    <t>65.C</t>
  </si>
  <si>
    <t xml:space="preserve">Teste Kit ADOS </t>
  </si>
  <si>
    <t>2</t>
  </si>
  <si>
    <t xml:space="preserve">Teste Kit ADI-R </t>
  </si>
  <si>
    <t>3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</si>
  <si>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</si>
  <si>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</si>
  <si>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</si>
  <si>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</si>
  <si>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</si>
  <si>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Reparaţie capitală clădire Psiihiatrie I şi II</t>
  </si>
  <si>
    <t>Aparat radiodiagnostic convenţional cu fluroscopie digital - Clinica de Pediatrie</t>
  </si>
  <si>
    <t>4</t>
  </si>
  <si>
    <t>Fundus cameră - Clinica Oftalmologie</t>
  </si>
  <si>
    <t>5</t>
  </si>
  <si>
    <t>Negatoscop mamografie (2 buc) - Ambulatoriu Integrat</t>
  </si>
  <si>
    <t>6</t>
  </si>
  <si>
    <t>Reparaţie capitală sistem de încălzire centrală şi preparare apă caldă menajeră Clinica Oncologie</t>
  </si>
  <si>
    <t>7</t>
  </si>
  <si>
    <t>Aparat rezonanţă magnetică - Laborator Patologie</t>
  </si>
  <si>
    <t>SPITALUL MUNICIPAL TÂRNĂVENI total,     din care:</t>
  </si>
  <si>
    <t>Proiect reparaţie capitală Secţia Chirurgie şi Secţia Interne</t>
  </si>
  <si>
    <t>Reparaţie capitală Secţia Interne şi chirurgie</t>
  </si>
  <si>
    <t>66.A</t>
  </si>
  <si>
    <t>Schimbare locaţie secţie de pediatrie prin extindere şi schimbare destinaţie cldire Infecţioase</t>
  </si>
  <si>
    <t>Extindere retea de canalizare Pavilion Central</t>
  </si>
  <si>
    <t>Licenţă informatică de uz medical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</si>
  <si>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</si>
  <si>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</si>
  <si>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</si>
  <si>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</si>
  <si>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</si>
  <si>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</si>
  <si>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</si>
  <si>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</si>
  <si>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</si>
  <si>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American Corner</t>
  </si>
  <si>
    <t>Laptop</t>
  </si>
  <si>
    <t>MUZEUL JUDEŢEAN MUREŞ total, din care:</t>
  </si>
  <si>
    <t>Extindere şi mansardare clădire Horea 24</t>
  </si>
  <si>
    <t>Încălzire centrală Muzeul de etnografie</t>
  </si>
  <si>
    <t>TEATRUL PENTRU COPII ŞI TINERET ARIEL TÂRGU MUREŞ total, din care:</t>
  </si>
  <si>
    <t>Dotări  clădire Teatrul pentru copii şi tineret ARIEL,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</si>
  <si>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</si>
  <si>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</si>
  <si>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</si>
  <si>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</si>
  <si>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</si>
  <si>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</si>
  <si>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</si>
  <si>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</si>
  <si>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</si>
  <si>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</si>
  <si>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67</t>
  </si>
  <si>
    <t>CENTRUL JUDEŢEAN PENTRU CULTURĂ TRADIŢIONALĂ ŞI EDUCAŢIE ARTISTICĂ-MUREŞ</t>
  </si>
  <si>
    <t>Licenţă soft editare grafică</t>
  </si>
  <si>
    <t>DIRECŢIA GENERALĂ DE ASISTENŢĂ SOCIALĂ ŞI PROTECŢIA COPILULUI MUREŞ total, din care:</t>
  </si>
  <si>
    <t>68.A</t>
  </si>
  <si>
    <t>Reamenajare şi recompartimentare CRCDN Ceuaş- str. Laposa</t>
  </si>
  <si>
    <t>Amenajare si dotare teren joacă la CTF Sîncraiu de Mureş</t>
  </si>
  <si>
    <t>TOTAL LUCRĂRI îN CONTINUARE</t>
  </si>
  <si>
    <t>68.C</t>
  </si>
  <si>
    <t xml:space="preserve">Server pentru DGASPC </t>
  </si>
  <si>
    <t>TOTAL DOTĂRI INDEPENDENTE</t>
  </si>
  <si>
    <t>SF+PT+DE CIA Lunca Mureşului</t>
  </si>
  <si>
    <t xml:space="preserve">PT + DE pentru Amenajare bucătărie şi sală de mese la CRRN REGHIN
</t>
  </si>
  <si>
    <t>TOTAL SF + PROIECTE</t>
  </si>
  <si>
    <t>84</t>
  </si>
  <si>
    <t>RA AEROPORT TRANSILVANIA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</si>
  <si>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</si>
  <si>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</si>
  <si>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</si>
  <si>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</si>
  <si>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</si>
  <si>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</si>
  <si>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</si>
  <si>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</si>
  <si>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</si>
  <si>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</si>
  <si>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SF şi PT Iluminat Palatul Culturii si Administrativ</t>
  </si>
  <si>
    <t>Editare site web</t>
  </si>
  <si>
    <t>Total cap.66</t>
  </si>
  <si>
    <t>Implementare program informatic D-Smart</t>
  </si>
  <si>
    <t>TOTAL LUCRĂRI NOI</t>
  </si>
  <si>
    <t>Amenajare curte interioară la sediul DGASPC Mureş Corp C</t>
  </si>
  <si>
    <t>Amenajare curte la casa de tip familial din Tg. Mureş, str. Baranului nr.3</t>
  </si>
  <si>
    <t>Împrejmuire cu gard de la CRRN Reghin</t>
  </si>
  <si>
    <t>Lucrări modificare clădire corp internat şi parter anexa-oficiu şa CRRN Reghin pentru realizare oficiu(cantina) şi sala de mese</t>
  </si>
  <si>
    <t>68.B</t>
  </si>
  <si>
    <t>Monitorizare cu camere de supraveghere pază Post II</t>
  </si>
  <si>
    <t>Reparaţii împrejmuire cu plasă de sârmă</t>
  </si>
  <si>
    <t>66.B</t>
  </si>
  <si>
    <t>Reparaţie capitală aparat tomograf computerizat (înlocuire tub)</t>
  </si>
  <si>
    <t>Aparat spirometru Clinica medicina Muncii</t>
  </si>
  <si>
    <t>Monitoare fetale (cardiotocograf) Clinica Obstetrică Ginecologie</t>
  </si>
  <si>
    <t>Sistem pentru testare imuno-hematologică Clinica Obstetrică Ginecologie</t>
  </si>
  <si>
    <t>Monitoare funcţii vitale</t>
  </si>
  <si>
    <t>Amenajare spaţii ambulatoriu integrat</t>
  </si>
  <si>
    <t>Ecograf pentru Clinica Chirurgie</t>
  </si>
  <si>
    <t>8</t>
  </si>
  <si>
    <t>PT Restaurare Muzeul de Vânătoare Castel Gurgiu</t>
  </si>
  <si>
    <t>Program informatic tip Office</t>
  </si>
  <si>
    <t>Sistem de protecţie antiefracţie</t>
  </si>
  <si>
    <t>SF+PT+DE pentru Amenajare, modificare, recompartimentare clădire pentru realizare SIRU</t>
  </si>
  <si>
    <t>Montarea unei bariere imobil Piaţa Trandafirilor nr.5</t>
  </si>
  <si>
    <t>SF Amenajarea unui centru de sănătate multifuncţional în localitatea Archita, comuna Vînători</t>
  </si>
  <si>
    <t>Server Proliant  DL380 G7 Xeon Core Quad E 5606 (2 buc)</t>
  </si>
  <si>
    <t>Windows 2008 Server (2 buc)</t>
  </si>
  <si>
    <t>UPS 1000 VA, Rack mountable (1 buc)</t>
  </si>
  <si>
    <t>Aparat de verificat valuta (2 buc)</t>
  </si>
  <si>
    <t>Aparat infoliat bagaje 1 buc</t>
  </si>
  <si>
    <t>Utilaj de tractare echipament de împrăştiere substanţe solide pe pistă ( 1 buc)</t>
  </si>
  <si>
    <t>Acumulatori (de forta) pt electrocar de bagaje EP06 1 set</t>
  </si>
  <si>
    <t>Tunel extensibil grupare pasageri 2 buc</t>
  </si>
  <si>
    <t>Studiu de determinare a capacității portante a suprafețelor de mișcare</t>
  </si>
  <si>
    <t>Echipament de securitate tip LEDS (2 buc)</t>
  </si>
  <si>
    <t>Echipament telecomunicații radio (9 buc)</t>
  </si>
  <si>
    <t>Mutare pedală panică și upgrade sistem TVCI și sistem TVCI auto</t>
  </si>
  <si>
    <t>Piese stoc tampon pentru aparatele de securitate</t>
  </si>
  <si>
    <t>Reconfigurare sistem TVCI, Sistem alarmă incendiu, Sistem control acces pentru noua configurație a terminalului de plecări interne și internaționale.</t>
  </si>
  <si>
    <t>84.A</t>
  </si>
  <si>
    <t>Tunuri mobile îndepărtat păsări</t>
  </si>
  <si>
    <t>Scaun rotile pentru pasageri cu mobilitate redusă</t>
  </si>
  <si>
    <t>SF +PT Sistematizare circulaţie rutieră şi pietonală şi Amenajare parcare supraetajată la Spitalul Clinic Judeţean de Urgenţă Tîrgu-Mureş</t>
  </si>
  <si>
    <t>Documentaţie de avizare a lucrărilor de intervenţie (DALI)  Psiihiatrie I şi II</t>
  </si>
  <si>
    <t>Aparat control Rx cu TIP instalat cu tunel de mici dimensiuni şi sistem LEDS încorporat. (2 buc.)</t>
  </si>
  <si>
    <t>Autoutilitară</t>
  </si>
  <si>
    <t>CENTRUL ŞCOLAR DE EDUCAŢIE INCLUZIVĂ NR.3 S.A.M. REGHIN</t>
  </si>
  <si>
    <t>Obiecte muzeale</t>
  </si>
  <si>
    <t>Cheltuieli de capital proiect de cercetare cu Unitatea Executivă pentru Finanţarea Învăţământului Superior, a Cercetării, Dezvoltării şi Inovării (server, cameră foto şi accesorii, bază de date, pagină web, staţie de geopoziţionare, detector de metale)</t>
  </si>
  <si>
    <t>54.C</t>
  </si>
  <si>
    <t>SERVICIUL PUBLIC DE PAZĂ A OBIECTIVELOR DE INTERES JUDEŢEAN MUREŞ</t>
  </si>
  <si>
    <t>Autoturisme (2 buc)</t>
  </si>
  <si>
    <t>SERVICIUL PUBLIC JUDEŢEAN SALVAMONT  SALVASPEO</t>
  </si>
  <si>
    <t>Targă specială salvare montană</t>
  </si>
  <si>
    <t>Bransament - alimentare cu energie electrica la CIA Reghin - str. Pandurilor nr. 34A- proiectare si executie</t>
  </si>
  <si>
    <t>Bransament - alimentare cu energie termica ( gaz) la CIA Reghin - str. Pandurilor nr. 34A- proiectare si executie</t>
  </si>
  <si>
    <t>Imprejmuire cu gard la CIA Reghin - str. Pandurilor nr. 34</t>
  </si>
  <si>
    <t>Realizare cai de acces interior si exterior la CIA Reghin - str. Pandurilor nr. 34</t>
  </si>
  <si>
    <t>DTE pt. imprejmuire gard si realizare cai acces la CIA Reghin</t>
  </si>
  <si>
    <t>DTE pt. imprejmuire gard si realizare cai acces la CRRN  Reghin</t>
  </si>
  <si>
    <t>Asistenţă tehnică din partea proiectantului  "Extindere şi copertină faţadă sudică aerogară" - dirigenţie</t>
  </si>
  <si>
    <t>9</t>
  </si>
  <si>
    <t>10</t>
  </si>
  <si>
    <t>11</t>
  </si>
  <si>
    <t>12</t>
  </si>
  <si>
    <t>13</t>
  </si>
  <si>
    <t>14</t>
  </si>
  <si>
    <t>15</t>
  </si>
  <si>
    <t>SF Amenajare cale de acces principală şi secundară (inclusiv avize certificat de urbanism)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</si>
</sst>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FF"/>
      <name val="Arial Narrow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5" fillId="33" borderId="10" xfId="48" applyNumberFormat="1" applyFont="1" applyFill="1" applyBorder="1" applyAlignment="1">
      <alignment horizontal="right" vertical="center" wrapText="1"/>
      <protection/>
    </xf>
    <xf numFmtId="49" fontId="5" fillId="33" borderId="10" xfId="48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wrapText="1"/>
    </xf>
    <xf numFmtId="2" fontId="44" fillId="34" borderId="10" xfId="0" applyNumberFormat="1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wrapText="1"/>
    </xf>
    <xf numFmtId="0" fontId="44" fillId="34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righ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5" fillId="35" borderId="10" xfId="48" applyNumberFormat="1" applyFont="1" applyFill="1" applyBorder="1" applyAlignment="1">
      <alignment horizontal="right" vertical="center" wrapText="1"/>
      <protection/>
    </xf>
    <xf numFmtId="0" fontId="5" fillId="35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49" fontId="7" fillId="0" borderId="10" xfId="48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wrapText="1"/>
    </xf>
    <xf numFmtId="49" fontId="7" fillId="34" borderId="10" xfId="48" applyNumberFormat="1" applyFont="1" applyFill="1" applyBorder="1" applyAlignment="1">
      <alignment horizontal="right" vertical="center" wrapText="1"/>
      <protection/>
    </xf>
    <xf numFmtId="0" fontId="7" fillId="34" borderId="10" xfId="0" applyFont="1" applyFill="1" applyBorder="1" applyAlignment="1">
      <alignment vertical="center" wrapText="1"/>
    </xf>
    <xf numFmtId="49" fontId="7" fillId="36" borderId="10" xfId="48" applyNumberFormat="1" applyFont="1" applyFill="1" applyBorder="1" applyAlignment="1">
      <alignment horizontal="right" vertical="center" wrapText="1"/>
      <protection/>
    </xf>
    <xf numFmtId="49" fontId="46" fillId="36" borderId="10" xfId="48" applyNumberFormat="1" applyFont="1" applyFill="1" applyBorder="1" applyAlignment="1">
      <alignment horizontal="right" vertical="center" wrapText="1"/>
      <protection/>
    </xf>
    <xf numFmtId="0" fontId="8" fillId="36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3" fontId="44" fillId="34" borderId="10" xfId="0" applyNumberFormat="1" applyFont="1" applyFill="1" applyBorder="1" applyAlignment="1">
      <alignment vertical="center"/>
    </xf>
    <xf numFmtId="3" fontId="44" fillId="34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7" fillId="34" borderId="10" xfId="0" applyNumberFormat="1" applyFont="1" applyFill="1" applyBorder="1" applyAlignment="1">
      <alignment vertical="center" wrapText="1"/>
    </xf>
    <xf numFmtId="3" fontId="44" fillId="0" borderId="10" xfId="0" applyNumberFormat="1" applyFont="1" applyBorder="1" applyAlignment="1">
      <alignment vertical="center"/>
    </xf>
    <xf numFmtId="0" fontId="0" fillId="0" borderId="12" xfId="46" applyFont="1" applyBorder="1" applyAlignment="1">
      <alignment wrapText="1"/>
      <protection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7" fillId="35" borderId="10" xfId="48" applyNumberFormat="1" applyFont="1" applyFill="1" applyBorder="1" applyAlignment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center" wrapText="1"/>
    </xf>
    <xf numFmtId="0" fontId="47" fillId="35" borderId="10" xfId="0" applyFont="1" applyFill="1" applyBorder="1" applyAlignment="1">
      <alignment wrapText="1"/>
    </xf>
    <xf numFmtId="3" fontId="44" fillId="34" borderId="10" xfId="0" applyNumberFormat="1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45" fillId="34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/>
    </xf>
    <xf numFmtId="3" fontId="6" fillId="37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vertical="center"/>
    </xf>
    <xf numFmtId="3" fontId="48" fillId="34" borderId="10" xfId="0" applyNumberFormat="1" applyFont="1" applyFill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4" fillId="34" borderId="10" xfId="0" applyNumberFormat="1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47" fillId="35" borderId="10" xfId="0" applyNumberFormat="1" applyFont="1" applyFill="1" applyBorder="1" applyAlignment="1">
      <alignment horizontal="right" vertical="center" wrapText="1"/>
    </xf>
    <xf numFmtId="3" fontId="8" fillId="36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3" fontId="8" fillId="36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3" fillId="36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44" fillId="34" borderId="10" xfId="0" applyNumberFormat="1" applyFont="1" applyFill="1" applyBorder="1" applyAlignment="1" quotePrefix="1">
      <alignment horizontal="right" vertical="center"/>
    </xf>
    <xf numFmtId="0" fontId="46" fillId="39" borderId="13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left" vertical="center" wrapText="1"/>
    </xf>
    <xf numFmtId="3" fontId="46" fillId="39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0" sqref="J10"/>
    </sheetView>
  </sheetViews>
  <sheetFormatPr defaultColWidth="9.140625" defaultRowHeight="12.75"/>
  <cols>
    <col min="1" max="2" width="4.8515625" style="1" customWidth="1"/>
    <col min="3" max="3" width="35.140625" style="2" customWidth="1"/>
    <col min="4" max="4" width="10.140625" style="2" customWidth="1"/>
    <col min="5" max="5" width="9.421875" style="2" customWidth="1"/>
    <col min="6" max="6" width="8.7109375" style="1" customWidth="1"/>
    <col min="7" max="7" width="9.140625" style="1" customWidth="1"/>
    <col min="8" max="8" width="10.00390625" style="1" customWidth="1"/>
    <col min="9" max="9" width="10.140625" style="1" customWidth="1"/>
    <col min="10" max="16384" width="9.140625" style="1" customWidth="1"/>
  </cols>
  <sheetData>
    <row r="1" spans="6:9" ht="12.75">
      <c r="F1" s="3"/>
      <c r="G1" s="3"/>
      <c r="I1" s="4" t="s">
        <v>0</v>
      </c>
    </row>
    <row r="2" spans="1:9" ht="12.75" customHeight="1">
      <c r="A2" s="99" t="s">
        <v>1</v>
      </c>
      <c r="B2" s="99" t="s">
        <v>2</v>
      </c>
      <c r="C2" s="100" t="s">
        <v>3</v>
      </c>
      <c r="D2" s="100" t="s">
        <v>4</v>
      </c>
      <c r="E2" s="100" t="s">
        <v>5</v>
      </c>
      <c r="F2" s="99" t="s">
        <v>6</v>
      </c>
      <c r="G2" s="99" t="s">
        <v>7</v>
      </c>
      <c r="H2" s="99"/>
      <c r="I2" s="99"/>
    </row>
    <row r="3" spans="1:9" ht="90.75" customHeight="1">
      <c r="A3" s="99"/>
      <c r="B3" s="99"/>
      <c r="C3" s="101"/>
      <c r="D3" s="101"/>
      <c r="E3" s="101"/>
      <c r="F3" s="99"/>
      <c r="G3" s="5" t="s">
        <v>8</v>
      </c>
      <c r="H3" s="6" t="s">
        <v>9</v>
      </c>
      <c r="I3" s="5" t="s">
        <v>10</v>
      </c>
    </row>
    <row r="4" spans="1:9" ht="13.5" thickBot="1">
      <c r="A4" s="7">
        <v>0</v>
      </c>
      <c r="B4" s="7">
        <v>1</v>
      </c>
      <c r="C4" s="8">
        <v>2</v>
      </c>
      <c r="D4" s="8">
        <v>3</v>
      </c>
      <c r="E4" s="8">
        <v>4</v>
      </c>
      <c r="F4" s="8" t="s">
        <v>11</v>
      </c>
      <c r="G4" s="7">
        <v>6</v>
      </c>
      <c r="H4" s="7">
        <v>7</v>
      </c>
      <c r="I4" s="7">
        <v>8</v>
      </c>
    </row>
    <row r="5" spans="1:11" ht="13.5" thickTop="1">
      <c r="A5" s="96"/>
      <c r="B5" s="96"/>
      <c r="C5" s="97" t="s">
        <v>12</v>
      </c>
      <c r="D5" s="98">
        <f aca="true" t="shared" si="0" ref="D5:I5">D6+D40+D42+D44+D48+D50+D75+D124+D102</f>
        <v>16160000</v>
      </c>
      <c r="E5" s="98">
        <f t="shared" si="0"/>
        <v>1733500</v>
      </c>
      <c r="F5" s="98">
        <f t="shared" si="0"/>
        <v>17893500</v>
      </c>
      <c r="G5" s="98">
        <f t="shared" si="0"/>
        <v>15546000</v>
      </c>
      <c r="H5" s="98">
        <f t="shared" si="0"/>
        <v>635500</v>
      </c>
      <c r="I5" s="98">
        <f t="shared" si="0"/>
        <v>1712000</v>
      </c>
      <c r="K5" s="3"/>
    </row>
    <row r="6" spans="1:11" ht="25.5">
      <c r="A6" s="9"/>
      <c r="B6" s="9"/>
      <c r="C6" s="10" t="s">
        <v>13</v>
      </c>
      <c r="D6" s="72">
        <f aca="true" t="shared" si="1" ref="D6:I6">D7+D28+D30+D26</f>
        <v>7228000</v>
      </c>
      <c r="E6" s="72">
        <f t="shared" si="1"/>
        <v>1457000</v>
      </c>
      <c r="F6" s="72">
        <f t="shared" si="1"/>
        <v>8685000</v>
      </c>
      <c r="G6" s="72">
        <f t="shared" si="1"/>
        <v>8685000</v>
      </c>
      <c r="H6" s="72">
        <f t="shared" si="1"/>
        <v>0</v>
      </c>
      <c r="I6" s="72">
        <f t="shared" si="1"/>
        <v>0</v>
      </c>
      <c r="K6" s="3"/>
    </row>
    <row r="7" spans="1:11" s="13" customFormat="1" ht="12.75">
      <c r="A7" s="11"/>
      <c r="B7" s="11"/>
      <c r="C7" s="12" t="s">
        <v>14</v>
      </c>
      <c r="D7" s="73">
        <f aca="true" t="shared" si="2" ref="D7:I7">SUM(D8:D25)</f>
        <v>2532000</v>
      </c>
      <c r="E7" s="73">
        <f t="shared" si="2"/>
        <v>1531000</v>
      </c>
      <c r="F7" s="73">
        <f t="shared" si="2"/>
        <v>4063000</v>
      </c>
      <c r="G7" s="73">
        <f t="shared" si="2"/>
        <v>4063000</v>
      </c>
      <c r="H7" s="73">
        <f t="shared" si="2"/>
        <v>0</v>
      </c>
      <c r="I7" s="73">
        <f t="shared" si="2"/>
        <v>0</v>
      </c>
      <c r="K7" s="3"/>
    </row>
    <row r="8" spans="1:11" ht="12.75">
      <c r="A8" s="14">
        <v>1</v>
      </c>
      <c r="B8" s="14" t="s">
        <v>15</v>
      </c>
      <c r="C8" s="15" t="s">
        <v>16</v>
      </c>
      <c r="D8" s="16">
        <v>284000</v>
      </c>
      <c r="E8" s="16"/>
      <c r="F8" s="59">
        <f>D8+E8</f>
        <v>284000</v>
      </c>
      <c r="G8" s="60">
        <v>284000</v>
      </c>
      <c r="H8" s="60"/>
      <c r="I8" s="60"/>
      <c r="K8" s="3"/>
    </row>
    <row r="9" spans="1:11" ht="25.5">
      <c r="A9" s="14">
        <v>2</v>
      </c>
      <c r="B9" s="14" t="s">
        <v>15</v>
      </c>
      <c r="C9" s="17" t="s">
        <v>17</v>
      </c>
      <c r="D9" s="16">
        <v>84000</v>
      </c>
      <c r="E9" s="16"/>
      <c r="F9" s="59">
        <f aca="true" t="shared" si="3" ref="F9:F23">D9+E9</f>
        <v>84000</v>
      </c>
      <c r="G9" s="60">
        <v>84000</v>
      </c>
      <c r="H9" s="60"/>
      <c r="I9" s="60"/>
      <c r="K9" s="3"/>
    </row>
    <row r="10" spans="1:11" ht="12.75">
      <c r="A10" s="14">
        <v>3</v>
      </c>
      <c r="B10" s="14" t="s">
        <v>15</v>
      </c>
      <c r="C10" s="17" t="s">
        <v>18</v>
      </c>
      <c r="D10" s="16">
        <v>5000</v>
      </c>
      <c r="E10" s="16"/>
      <c r="F10" s="59">
        <f>D10+E10</f>
        <v>5000</v>
      </c>
      <c r="G10" s="60">
        <v>5000</v>
      </c>
      <c r="H10" s="60"/>
      <c r="I10" s="60"/>
      <c r="K10" s="3"/>
    </row>
    <row r="11" spans="1:11" ht="25.5">
      <c r="A11" s="14">
        <v>4</v>
      </c>
      <c r="B11" s="14" t="s">
        <v>15</v>
      </c>
      <c r="C11" s="17" t="s">
        <v>19</v>
      </c>
      <c r="D11" s="16">
        <v>10000</v>
      </c>
      <c r="E11" s="16"/>
      <c r="F11" s="59">
        <f t="shared" si="3"/>
        <v>10000</v>
      </c>
      <c r="G11" s="60">
        <v>10000</v>
      </c>
      <c r="H11" s="60"/>
      <c r="I11" s="60"/>
      <c r="K11" s="3"/>
    </row>
    <row r="12" spans="1:11" ht="12.75">
      <c r="A12" s="14">
        <v>5</v>
      </c>
      <c r="B12" s="14" t="s">
        <v>15</v>
      </c>
      <c r="C12" s="17" t="s">
        <v>20</v>
      </c>
      <c r="D12" s="16">
        <v>150000</v>
      </c>
      <c r="E12" s="16"/>
      <c r="F12" s="59">
        <f t="shared" si="3"/>
        <v>150000</v>
      </c>
      <c r="G12" s="60">
        <v>150000</v>
      </c>
      <c r="H12" s="60"/>
      <c r="I12" s="60"/>
      <c r="K12" s="3"/>
    </row>
    <row r="13" spans="1:11" ht="12.75">
      <c r="A13" s="14">
        <v>6</v>
      </c>
      <c r="B13" s="14" t="s">
        <v>15</v>
      </c>
      <c r="C13" s="18" t="s">
        <v>21</v>
      </c>
      <c r="D13" s="16">
        <v>155000</v>
      </c>
      <c r="E13" s="16"/>
      <c r="F13" s="59">
        <f t="shared" si="3"/>
        <v>155000</v>
      </c>
      <c r="G13" s="60">
        <v>155000</v>
      </c>
      <c r="H13" s="60"/>
      <c r="I13" s="60"/>
      <c r="K13" s="3"/>
    </row>
    <row r="14" spans="1:11" ht="25.5">
      <c r="A14" s="14">
        <v>7</v>
      </c>
      <c r="B14" s="14" t="s">
        <v>22</v>
      </c>
      <c r="C14" s="18" t="s">
        <v>23</v>
      </c>
      <c r="D14" s="16">
        <v>29000</v>
      </c>
      <c r="E14" s="16"/>
      <c r="F14" s="59">
        <f t="shared" si="3"/>
        <v>29000</v>
      </c>
      <c r="G14" s="60">
        <v>29000</v>
      </c>
      <c r="H14" s="60"/>
      <c r="I14" s="60"/>
      <c r="K14" s="3"/>
    </row>
    <row r="15" spans="1:11" ht="12.75">
      <c r="A15" s="14">
        <v>8</v>
      </c>
      <c r="B15" s="14" t="s">
        <v>15</v>
      </c>
      <c r="C15" s="18" t="s">
        <v>24</v>
      </c>
      <c r="D15" s="16">
        <v>138000</v>
      </c>
      <c r="E15" s="16"/>
      <c r="F15" s="59">
        <f t="shared" si="3"/>
        <v>138000</v>
      </c>
      <c r="G15" s="60">
        <v>138000</v>
      </c>
      <c r="H15" s="60"/>
      <c r="I15" s="60"/>
      <c r="K15" s="3"/>
    </row>
    <row r="16" spans="1:11" ht="12.75">
      <c r="A16" s="14">
        <v>9</v>
      </c>
      <c r="B16" s="14" t="s">
        <v>15</v>
      </c>
      <c r="C16" s="19" t="s">
        <v>25</v>
      </c>
      <c r="D16" s="16">
        <v>25000</v>
      </c>
      <c r="E16" s="16"/>
      <c r="F16" s="59">
        <f t="shared" si="3"/>
        <v>25000</v>
      </c>
      <c r="G16" s="60">
        <v>25000</v>
      </c>
      <c r="H16" s="60"/>
      <c r="I16" s="60"/>
      <c r="K16" s="3"/>
    </row>
    <row r="17" spans="1:11" ht="33.75" customHeight="1">
      <c r="A17" s="14">
        <v>10</v>
      </c>
      <c r="B17" s="14" t="s">
        <v>22</v>
      </c>
      <c r="C17" s="19" t="s">
        <v>26</v>
      </c>
      <c r="D17" s="16">
        <v>693000</v>
      </c>
      <c r="E17" s="16">
        <v>1391000</v>
      </c>
      <c r="F17" s="59">
        <f t="shared" si="3"/>
        <v>2084000</v>
      </c>
      <c r="G17" s="60">
        <f>693000+1391000</f>
        <v>2084000</v>
      </c>
      <c r="H17" s="60"/>
      <c r="I17" s="60"/>
      <c r="K17" s="3"/>
    </row>
    <row r="18" spans="1:11" ht="12.75">
      <c r="A18" s="14">
        <v>11</v>
      </c>
      <c r="B18" s="14" t="s">
        <v>22</v>
      </c>
      <c r="C18" s="20" t="s">
        <v>27</v>
      </c>
      <c r="D18" s="16">
        <v>11000</v>
      </c>
      <c r="E18" s="16"/>
      <c r="F18" s="59">
        <f t="shared" si="3"/>
        <v>11000</v>
      </c>
      <c r="G18" s="59">
        <v>11000</v>
      </c>
      <c r="H18" s="60"/>
      <c r="I18" s="60"/>
      <c r="K18" s="3"/>
    </row>
    <row r="19" spans="1:11" ht="12.75">
      <c r="A19" s="14">
        <v>12</v>
      </c>
      <c r="B19" s="14" t="s">
        <v>15</v>
      </c>
      <c r="C19" s="17" t="s">
        <v>28</v>
      </c>
      <c r="D19" s="16">
        <v>175000</v>
      </c>
      <c r="E19" s="16">
        <v>42000</v>
      </c>
      <c r="F19" s="59">
        <f t="shared" si="3"/>
        <v>217000</v>
      </c>
      <c r="G19" s="59">
        <f>175000+42000</f>
        <v>217000</v>
      </c>
      <c r="H19" s="60"/>
      <c r="I19" s="60"/>
      <c r="K19" s="3"/>
    </row>
    <row r="20" spans="1:11" ht="12.75">
      <c r="A20" s="14">
        <v>13</v>
      </c>
      <c r="B20" s="14" t="s">
        <v>15</v>
      </c>
      <c r="C20" s="17" t="s">
        <v>29</v>
      </c>
      <c r="D20" s="16">
        <v>45000</v>
      </c>
      <c r="E20" s="16">
        <v>-42000</v>
      </c>
      <c r="F20" s="59">
        <f t="shared" si="3"/>
        <v>3000</v>
      </c>
      <c r="G20" s="59">
        <f>45000-42000</f>
        <v>3000</v>
      </c>
      <c r="H20" s="60"/>
      <c r="I20" s="60"/>
      <c r="K20" s="3"/>
    </row>
    <row r="21" spans="1:11" ht="12.75">
      <c r="A21" s="14">
        <v>14</v>
      </c>
      <c r="B21" s="14" t="s">
        <v>22</v>
      </c>
      <c r="C21" s="17" t="s">
        <v>30</v>
      </c>
      <c r="D21" s="16">
        <v>590000</v>
      </c>
      <c r="E21" s="16"/>
      <c r="F21" s="59">
        <f>D21+E21</f>
        <v>590000</v>
      </c>
      <c r="G21" s="59">
        <v>590000</v>
      </c>
      <c r="H21" s="60"/>
      <c r="I21" s="60"/>
      <c r="K21" s="3"/>
    </row>
    <row r="22" spans="1:11" ht="12.75">
      <c r="A22" s="14">
        <v>15</v>
      </c>
      <c r="B22" s="14" t="s">
        <v>15</v>
      </c>
      <c r="C22" s="17" t="s">
        <v>126</v>
      </c>
      <c r="D22" s="16">
        <v>59000</v>
      </c>
      <c r="E22" s="16"/>
      <c r="F22" s="59">
        <f t="shared" si="3"/>
        <v>59000</v>
      </c>
      <c r="G22" s="59">
        <v>59000</v>
      </c>
      <c r="H22" s="60"/>
      <c r="I22" s="60"/>
      <c r="K22" s="3"/>
    </row>
    <row r="23" spans="1:11" ht="25.5">
      <c r="A23" s="14">
        <v>16</v>
      </c>
      <c r="B23" s="14" t="s">
        <v>22</v>
      </c>
      <c r="C23" s="17" t="s">
        <v>151</v>
      </c>
      <c r="D23" s="16">
        <v>14000</v>
      </c>
      <c r="E23" s="16"/>
      <c r="F23" s="59">
        <f t="shared" si="3"/>
        <v>14000</v>
      </c>
      <c r="G23" s="59">
        <v>14000</v>
      </c>
      <c r="H23" s="60"/>
      <c r="I23" s="60"/>
      <c r="K23" s="3"/>
    </row>
    <row r="24" spans="1:11" ht="38.25">
      <c r="A24" s="14">
        <v>17</v>
      </c>
      <c r="B24" s="14" t="s">
        <v>15</v>
      </c>
      <c r="C24" s="17" t="s">
        <v>152</v>
      </c>
      <c r="D24" s="16">
        <v>65000</v>
      </c>
      <c r="E24" s="16"/>
      <c r="F24" s="59">
        <f>D24+E24</f>
        <v>65000</v>
      </c>
      <c r="G24" s="59">
        <v>65000</v>
      </c>
      <c r="H24" s="60"/>
      <c r="I24" s="60"/>
      <c r="K24" s="3"/>
    </row>
    <row r="25" spans="1:11" ht="12.75">
      <c r="A25" s="14">
        <v>18</v>
      </c>
      <c r="B25" s="14" t="s">
        <v>15</v>
      </c>
      <c r="C25" s="17" t="s">
        <v>173</v>
      </c>
      <c r="D25" s="16"/>
      <c r="E25" s="16">
        <v>140000</v>
      </c>
      <c r="F25" s="59">
        <f>D25+E25</f>
        <v>140000</v>
      </c>
      <c r="G25" s="59">
        <v>140000</v>
      </c>
      <c r="H25" s="60"/>
      <c r="I25" s="60"/>
      <c r="K25" s="3"/>
    </row>
    <row r="26" spans="1:11" ht="12.75">
      <c r="A26" s="14"/>
      <c r="B26" s="14"/>
      <c r="C26" s="21" t="s">
        <v>128</v>
      </c>
      <c r="D26" s="74">
        <f aca="true" t="shared" si="4" ref="D26:I26">D27</f>
        <v>80000</v>
      </c>
      <c r="E26" s="74">
        <f t="shared" si="4"/>
        <v>0</v>
      </c>
      <c r="F26" s="74">
        <f t="shared" si="4"/>
        <v>80000</v>
      </c>
      <c r="G26" s="74">
        <f t="shared" si="4"/>
        <v>80000</v>
      </c>
      <c r="H26" s="74">
        <f t="shared" si="4"/>
        <v>0</v>
      </c>
      <c r="I26" s="74">
        <f t="shared" si="4"/>
        <v>0</v>
      </c>
      <c r="K26" s="3"/>
    </row>
    <row r="27" spans="1:11" ht="38.25">
      <c r="A27" s="14">
        <v>1</v>
      </c>
      <c r="B27" s="14" t="s">
        <v>55</v>
      </c>
      <c r="C27" s="20" t="s">
        <v>170</v>
      </c>
      <c r="D27" s="16">
        <v>80000</v>
      </c>
      <c r="E27" s="16"/>
      <c r="F27" s="59">
        <f>D27+E27</f>
        <v>80000</v>
      </c>
      <c r="G27" s="59">
        <v>80000</v>
      </c>
      <c r="H27" s="60"/>
      <c r="I27" s="60"/>
      <c r="K27" s="3"/>
    </row>
    <row r="28" spans="1:11" ht="12.75">
      <c r="A28" s="11"/>
      <c r="B28" s="11"/>
      <c r="C28" s="21" t="s">
        <v>31</v>
      </c>
      <c r="D28" s="73">
        <f aca="true" t="shared" si="5" ref="D28:I28">D29</f>
        <v>1006000</v>
      </c>
      <c r="E28" s="73">
        <f t="shared" si="5"/>
        <v>0</v>
      </c>
      <c r="F28" s="73">
        <f t="shared" si="5"/>
        <v>1006000</v>
      </c>
      <c r="G28" s="73">
        <f t="shared" si="5"/>
        <v>1006000</v>
      </c>
      <c r="H28" s="73">
        <f t="shared" si="5"/>
        <v>0</v>
      </c>
      <c r="I28" s="73">
        <f t="shared" si="5"/>
        <v>0</v>
      </c>
      <c r="K28" s="3"/>
    </row>
    <row r="29" spans="1:11" ht="25.5">
      <c r="A29" s="22">
        <v>1</v>
      </c>
      <c r="B29" s="22" t="s">
        <v>32</v>
      </c>
      <c r="C29" s="23" t="s">
        <v>33</v>
      </c>
      <c r="D29" s="24">
        <v>1006000</v>
      </c>
      <c r="E29" s="24"/>
      <c r="F29" s="59">
        <f>D29+E29</f>
        <v>1006000</v>
      </c>
      <c r="G29" s="60">
        <v>1006000</v>
      </c>
      <c r="H29" s="75"/>
      <c r="I29" s="75"/>
      <c r="K29" s="3"/>
    </row>
    <row r="30" spans="1:11" ht="12.75">
      <c r="A30" s="25"/>
      <c r="B30" s="25"/>
      <c r="C30" s="21" t="s">
        <v>34</v>
      </c>
      <c r="D30" s="76">
        <f aca="true" t="shared" si="6" ref="D30:I30">D31+D35</f>
        <v>3610000</v>
      </c>
      <c r="E30" s="76">
        <f t="shared" si="6"/>
        <v>-74000</v>
      </c>
      <c r="F30" s="76">
        <f t="shared" si="6"/>
        <v>3536000</v>
      </c>
      <c r="G30" s="76">
        <f t="shared" si="6"/>
        <v>3536000</v>
      </c>
      <c r="H30" s="76">
        <f t="shared" si="6"/>
        <v>0</v>
      </c>
      <c r="I30" s="76">
        <f t="shared" si="6"/>
        <v>0</v>
      </c>
      <c r="K30" s="3"/>
    </row>
    <row r="31" spans="1:11" ht="12.75">
      <c r="A31" s="25"/>
      <c r="B31" s="25"/>
      <c r="C31" s="26" t="s">
        <v>35</v>
      </c>
      <c r="D31" s="76">
        <f aca="true" t="shared" si="7" ref="D31:I31">SUM(D32:D34)</f>
        <v>1522000</v>
      </c>
      <c r="E31" s="76">
        <f t="shared" si="7"/>
        <v>-165000</v>
      </c>
      <c r="F31" s="76">
        <f t="shared" si="7"/>
        <v>1357000</v>
      </c>
      <c r="G31" s="76">
        <f t="shared" si="7"/>
        <v>1357000</v>
      </c>
      <c r="H31" s="76">
        <f t="shared" si="7"/>
        <v>0</v>
      </c>
      <c r="I31" s="76">
        <f t="shared" si="7"/>
        <v>0</v>
      </c>
      <c r="K31" s="3"/>
    </row>
    <row r="32" spans="1:11" ht="12.75">
      <c r="A32" s="14">
        <v>1</v>
      </c>
      <c r="B32" s="14" t="s">
        <v>36</v>
      </c>
      <c r="C32" s="18" t="s">
        <v>37</v>
      </c>
      <c r="D32" s="16">
        <v>81212</v>
      </c>
      <c r="E32" s="16">
        <v>-32000</v>
      </c>
      <c r="F32" s="77">
        <f aca="true" t="shared" si="8" ref="F32:F38">D32+E32</f>
        <v>49212</v>
      </c>
      <c r="G32" s="78">
        <f>81212-32000</f>
        <v>49212</v>
      </c>
      <c r="H32" s="60"/>
      <c r="I32" s="60"/>
      <c r="K32" s="3"/>
    </row>
    <row r="33" spans="1:11" s="27" customFormat="1" ht="25.5">
      <c r="A33" s="14">
        <v>2</v>
      </c>
      <c r="B33" s="14" t="s">
        <v>36</v>
      </c>
      <c r="C33" s="18" t="s">
        <v>38</v>
      </c>
      <c r="D33" s="16">
        <v>1368573</v>
      </c>
      <c r="E33" s="16">
        <v>-70000</v>
      </c>
      <c r="F33" s="77">
        <f t="shared" si="8"/>
        <v>1298573</v>
      </c>
      <c r="G33" s="59">
        <f>1368573-70000</f>
        <v>1298573</v>
      </c>
      <c r="H33" s="60"/>
      <c r="I33" s="60"/>
      <c r="K33" s="3"/>
    </row>
    <row r="34" spans="1:11" s="27" customFormat="1" ht="25.5">
      <c r="A34" s="14">
        <v>3</v>
      </c>
      <c r="B34" s="14" t="s">
        <v>36</v>
      </c>
      <c r="C34" s="18" t="s">
        <v>39</v>
      </c>
      <c r="D34" s="16">
        <v>72215</v>
      </c>
      <c r="E34" s="16">
        <v>-63000</v>
      </c>
      <c r="F34" s="77">
        <f t="shared" si="8"/>
        <v>9215</v>
      </c>
      <c r="G34" s="59">
        <f>72215-63000</f>
        <v>9215</v>
      </c>
      <c r="H34" s="60"/>
      <c r="I34" s="60"/>
      <c r="K34" s="3"/>
    </row>
    <row r="35" spans="1:11" ht="12.75">
      <c r="A35" s="28"/>
      <c r="B35" s="28"/>
      <c r="C35" s="29" t="s">
        <v>40</v>
      </c>
      <c r="D35" s="79">
        <f aca="true" t="shared" si="9" ref="D35:I35">SUM(D36:D39)</f>
        <v>2088000</v>
      </c>
      <c r="E35" s="79">
        <f t="shared" si="9"/>
        <v>91000</v>
      </c>
      <c r="F35" s="79">
        <f t="shared" si="9"/>
        <v>2179000</v>
      </c>
      <c r="G35" s="79">
        <f t="shared" si="9"/>
        <v>2179000</v>
      </c>
      <c r="H35" s="79">
        <f t="shared" si="9"/>
        <v>0</v>
      </c>
      <c r="I35" s="79">
        <f t="shared" si="9"/>
        <v>0</v>
      </c>
      <c r="K35" s="3"/>
    </row>
    <row r="36" spans="1:11" ht="25.5">
      <c r="A36" s="14">
        <v>1</v>
      </c>
      <c r="B36" s="14" t="s">
        <v>41</v>
      </c>
      <c r="C36" s="18" t="s">
        <v>42</v>
      </c>
      <c r="D36" s="16">
        <v>2012000</v>
      </c>
      <c r="E36" s="16">
        <v>70000</v>
      </c>
      <c r="F36" s="77">
        <f t="shared" si="8"/>
        <v>2082000</v>
      </c>
      <c r="G36" s="80">
        <f>2021000-9000+70000</f>
        <v>2082000</v>
      </c>
      <c r="H36" s="60"/>
      <c r="I36" s="60"/>
      <c r="K36" s="3"/>
    </row>
    <row r="37" spans="1:11" ht="25.5">
      <c r="A37" s="14">
        <v>2</v>
      </c>
      <c r="B37" s="14" t="s">
        <v>36</v>
      </c>
      <c r="C37" s="18" t="s">
        <v>43</v>
      </c>
      <c r="D37" s="16">
        <v>36000</v>
      </c>
      <c r="E37" s="71"/>
      <c r="F37" s="77">
        <f t="shared" si="8"/>
        <v>36000</v>
      </c>
      <c r="G37" s="80">
        <v>36000</v>
      </c>
      <c r="H37" s="60"/>
      <c r="I37" s="60"/>
      <c r="K37" s="3"/>
    </row>
    <row r="38" spans="1:11" ht="38.25">
      <c r="A38" s="14">
        <v>3</v>
      </c>
      <c r="B38" s="14" t="s">
        <v>36</v>
      </c>
      <c r="C38" s="18" t="s">
        <v>188</v>
      </c>
      <c r="D38" s="16">
        <v>9000</v>
      </c>
      <c r="E38" s="16">
        <v>-9000</v>
      </c>
      <c r="F38" s="77">
        <f t="shared" si="8"/>
        <v>0</v>
      </c>
      <c r="G38" s="80">
        <v>0</v>
      </c>
      <c r="H38" s="60"/>
      <c r="I38" s="60"/>
      <c r="K38" s="3"/>
    </row>
    <row r="39" spans="1:11" ht="12.75">
      <c r="A39" s="14">
        <v>4</v>
      </c>
      <c r="B39" s="14" t="s">
        <v>36</v>
      </c>
      <c r="C39" s="18" t="s">
        <v>44</v>
      </c>
      <c r="D39" s="16">
        <v>31000</v>
      </c>
      <c r="E39" s="77">
        <v>30000</v>
      </c>
      <c r="F39" s="77">
        <f>D39+E39</f>
        <v>61000</v>
      </c>
      <c r="G39" s="80">
        <v>61000</v>
      </c>
      <c r="H39" s="60"/>
      <c r="I39" s="60"/>
      <c r="K39" s="3"/>
    </row>
    <row r="40" spans="1:11" s="27" customFormat="1" ht="38.25">
      <c r="A40" s="30"/>
      <c r="B40" s="31"/>
      <c r="C40" s="32" t="s">
        <v>178</v>
      </c>
      <c r="D40" s="81">
        <f aca="true" t="shared" si="10" ref="D40:I40">SUM(D41)</f>
        <v>0</v>
      </c>
      <c r="E40" s="81">
        <f t="shared" si="10"/>
        <v>75000</v>
      </c>
      <c r="F40" s="81">
        <f t="shared" si="10"/>
        <v>75000</v>
      </c>
      <c r="G40" s="81">
        <f t="shared" si="10"/>
        <v>0</v>
      </c>
      <c r="H40" s="81">
        <f t="shared" si="10"/>
        <v>75000</v>
      </c>
      <c r="I40" s="81">
        <f t="shared" si="10"/>
        <v>0</v>
      </c>
      <c r="K40" s="3"/>
    </row>
    <row r="41" spans="1:11" s="27" customFormat="1" ht="12.75">
      <c r="A41" s="33" t="s">
        <v>46</v>
      </c>
      <c r="B41" s="25" t="s">
        <v>177</v>
      </c>
      <c r="C41" s="34" t="s">
        <v>179</v>
      </c>
      <c r="D41" s="82"/>
      <c r="E41" s="86">
        <v>75000</v>
      </c>
      <c r="F41" s="77">
        <f>D41+E41</f>
        <v>75000</v>
      </c>
      <c r="G41" s="83"/>
      <c r="H41" s="75">
        <v>75000</v>
      </c>
      <c r="I41" s="75"/>
      <c r="K41" s="3"/>
    </row>
    <row r="42" spans="1:11" s="27" customFormat="1" ht="25.5">
      <c r="A42" s="30"/>
      <c r="B42" s="31"/>
      <c r="C42" s="32" t="s">
        <v>180</v>
      </c>
      <c r="D42" s="81">
        <f aca="true" t="shared" si="11" ref="D42:I42">SUM(D43)</f>
        <v>0</v>
      </c>
      <c r="E42" s="81">
        <f t="shared" si="11"/>
        <v>14000</v>
      </c>
      <c r="F42" s="81">
        <f t="shared" si="11"/>
        <v>14000</v>
      </c>
      <c r="G42" s="81">
        <f t="shared" si="11"/>
        <v>14000</v>
      </c>
      <c r="H42" s="81">
        <f t="shared" si="11"/>
        <v>0</v>
      </c>
      <c r="I42" s="81">
        <f t="shared" si="11"/>
        <v>0</v>
      </c>
      <c r="K42" s="3"/>
    </row>
    <row r="43" spans="1:11" s="27" customFormat="1" ht="12.75">
      <c r="A43" s="33" t="s">
        <v>46</v>
      </c>
      <c r="B43" s="25" t="s">
        <v>177</v>
      </c>
      <c r="C43" s="34" t="s">
        <v>181</v>
      </c>
      <c r="D43" s="82"/>
      <c r="E43" s="86">
        <v>14000</v>
      </c>
      <c r="F43" s="77">
        <f>D43+E43</f>
        <v>14000</v>
      </c>
      <c r="G43" s="83">
        <v>14000</v>
      </c>
      <c r="H43" s="75"/>
      <c r="I43" s="75"/>
      <c r="K43" s="3"/>
    </row>
    <row r="44" spans="1:11" s="27" customFormat="1" ht="25.5">
      <c r="A44" s="30"/>
      <c r="B44" s="31"/>
      <c r="C44" s="32" t="s">
        <v>45</v>
      </c>
      <c r="D44" s="81">
        <f aca="true" t="shared" si="12" ref="D44:I44">SUM(D45:D47)</f>
        <v>26000</v>
      </c>
      <c r="E44" s="81">
        <f t="shared" si="12"/>
        <v>0</v>
      </c>
      <c r="F44" s="81">
        <f t="shared" si="12"/>
        <v>26000</v>
      </c>
      <c r="G44" s="81">
        <f t="shared" si="12"/>
        <v>26000</v>
      </c>
      <c r="H44" s="81">
        <f t="shared" si="12"/>
        <v>0</v>
      </c>
      <c r="I44" s="81">
        <f t="shared" si="12"/>
        <v>0</v>
      </c>
      <c r="K44" s="3"/>
    </row>
    <row r="45" spans="1:11" s="27" customFormat="1" ht="12.75">
      <c r="A45" s="33" t="s">
        <v>46</v>
      </c>
      <c r="B45" s="25" t="s">
        <v>47</v>
      </c>
      <c r="C45" s="34" t="s">
        <v>48</v>
      </c>
      <c r="D45" s="82">
        <v>17000</v>
      </c>
      <c r="E45" s="86"/>
      <c r="F45" s="77">
        <f>D45+E45</f>
        <v>17000</v>
      </c>
      <c r="G45" s="83">
        <v>17000</v>
      </c>
      <c r="H45" s="75"/>
      <c r="I45" s="75"/>
      <c r="K45" s="3"/>
    </row>
    <row r="46" spans="1:11" s="27" customFormat="1" ht="12.75">
      <c r="A46" s="33" t="s">
        <v>49</v>
      </c>
      <c r="B46" s="25" t="s">
        <v>47</v>
      </c>
      <c r="C46" s="34" t="s">
        <v>50</v>
      </c>
      <c r="D46" s="82">
        <v>7000</v>
      </c>
      <c r="E46" s="86"/>
      <c r="F46" s="77">
        <f>D46+E46</f>
        <v>7000</v>
      </c>
      <c r="G46" s="83">
        <v>7000</v>
      </c>
      <c r="H46" s="75"/>
      <c r="I46" s="75"/>
      <c r="K46" s="3"/>
    </row>
    <row r="47" spans="1:11" s="27" customFormat="1" ht="12.75">
      <c r="A47" s="33" t="s">
        <v>51</v>
      </c>
      <c r="B47" s="25" t="s">
        <v>47</v>
      </c>
      <c r="C47" s="34" t="s">
        <v>52</v>
      </c>
      <c r="D47" s="82">
        <v>2000</v>
      </c>
      <c r="E47" s="86"/>
      <c r="F47" s="77">
        <f>D47+E47</f>
        <v>2000</v>
      </c>
      <c r="G47" s="83">
        <v>2000</v>
      </c>
      <c r="H47" s="75"/>
      <c r="I47" s="75"/>
      <c r="K47" s="3"/>
    </row>
    <row r="48" spans="1:11" s="27" customFormat="1" ht="24" customHeight="1">
      <c r="A48" s="68"/>
      <c r="B48" s="69"/>
      <c r="C48" s="70" t="s">
        <v>174</v>
      </c>
      <c r="D48" s="84">
        <f aca="true" t="shared" si="13" ref="D48:I48">SUM(D49)</f>
        <v>0</v>
      </c>
      <c r="E48" s="84">
        <f t="shared" si="13"/>
        <v>7000</v>
      </c>
      <c r="F48" s="84">
        <f t="shared" si="13"/>
        <v>7000</v>
      </c>
      <c r="G48" s="84">
        <f t="shared" si="13"/>
        <v>7000</v>
      </c>
      <c r="H48" s="84">
        <f t="shared" si="13"/>
        <v>0</v>
      </c>
      <c r="I48" s="84">
        <f t="shared" si="13"/>
        <v>0</v>
      </c>
      <c r="K48" s="3"/>
    </row>
    <row r="49" spans="1:11" s="27" customFormat="1" ht="25.5">
      <c r="A49" s="33" t="s">
        <v>46</v>
      </c>
      <c r="B49" s="25" t="s">
        <v>47</v>
      </c>
      <c r="C49" s="34" t="s">
        <v>196</v>
      </c>
      <c r="D49" s="82"/>
      <c r="E49" s="86">
        <v>7000</v>
      </c>
      <c r="F49" s="77">
        <f>D49+E49</f>
        <v>7000</v>
      </c>
      <c r="G49" s="83">
        <v>7000</v>
      </c>
      <c r="H49" s="75"/>
      <c r="I49" s="75"/>
      <c r="K49" s="3"/>
    </row>
    <row r="50" spans="1:11" ht="12.75">
      <c r="A50" s="35"/>
      <c r="B50" s="35"/>
      <c r="C50" s="10" t="s">
        <v>53</v>
      </c>
      <c r="D50" s="72">
        <f aca="true" t="shared" si="14" ref="D50:I50">D51+D67</f>
        <v>2917000</v>
      </c>
      <c r="E50" s="72">
        <f t="shared" si="14"/>
        <v>0</v>
      </c>
      <c r="F50" s="72">
        <f t="shared" si="14"/>
        <v>2917000</v>
      </c>
      <c r="G50" s="72">
        <f t="shared" si="14"/>
        <v>2666000</v>
      </c>
      <c r="H50" s="72">
        <f t="shared" si="14"/>
        <v>251000</v>
      </c>
      <c r="I50" s="72">
        <f t="shared" si="14"/>
        <v>0</v>
      </c>
      <c r="K50" s="3"/>
    </row>
    <row r="51" spans="1:11" ht="25.5">
      <c r="A51" s="36"/>
      <c r="B51" s="36">
        <v>66</v>
      </c>
      <c r="C51" s="37" t="s">
        <v>54</v>
      </c>
      <c r="D51" s="85">
        <f aca="true" t="shared" si="15" ref="D51:I51">SUM(D52:D66)</f>
        <v>2103000</v>
      </c>
      <c r="E51" s="85">
        <f t="shared" si="15"/>
        <v>0</v>
      </c>
      <c r="F51" s="85">
        <f t="shared" si="15"/>
        <v>2103000</v>
      </c>
      <c r="G51" s="85">
        <f t="shared" si="15"/>
        <v>1873000</v>
      </c>
      <c r="H51" s="85">
        <f t="shared" si="15"/>
        <v>230000</v>
      </c>
      <c r="I51" s="85">
        <f t="shared" si="15"/>
        <v>0</v>
      </c>
      <c r="K51" s="3"/>
    </row>
    <row r="52" spans="1:11" s="27" customFormat="1" ht="25.5">
      <c r="A52" s="33">
        <v>1</v>
      </c>
      <c r="B52" s="25" t="s">
        <v>55</v>
      </c>
      <c r="C52" s="34" t="s">
        <v>56</v>
      </c>
      <c r="D52" s="82">
        <v>600000</v>
      </c>
      <c r="E52" s="86"/>
      <c r="F52" s="77">
        <f aca="true" t="shared" si="16" ref="F52:F66">D52+E52</f>
        <v>600000</v>
      </c>
      <c r="G52" s="83">
        <v>600000</v>
      </c>
      <c r="H52" s="75"/>
      <c r="I52" s="75"/>
      <c r="K52" s="3"/>
    </row>
    <row r="53" spans="1:11" s="27" customFormat="1" ht="12.75">
      <c r="A53" s="33" t="s">
        <v>49</v>
      </c>
      <c r="B53" s="25" t="s">
        <v>55</v>
      </c>
      <c r="C53" s="34" t="s">
        <v>57</v>
      </c>
      <c r="D53" s="82">
        <v>0</v>
      </c>
      <c r="E53" s="86"/>
      <c r="F53" s="77">
        <f t="shared" si="16"/>
        <v>0</v>
      </c>
      <c r="G53" s="83">
        <v>0</v>
      </c>
      <c r="H53" s="75"/>
      <c r="I53" s="75"/>
      <c r="K53" s="3"/>
    </row>
    <row r="54" spans="1:11" s="27" customFormat="1" ht="25.5">
      <c r="A54" s="33" t="s">
        <v>51</v>
      </c>
      <c r="B54" s="25" t="s">
        <v>55</v>
      </c>
      <c r="C54" s="34" t="s">
        <v>171</v>
      </c>
      <c r="D54" s="82">
        <v>80000</v>
      </c>
      <c r="E54" s="86"/>
      <c r="F54" s="77">
        <f t="shared" si="16"/>
        <v>80000</v>
      </c>
      <c r="G54" s="77">
        <v>80000</v>
      </c>
      <c r="H54" s="75"/>
      <c r="I54" s="75"/>
      <c r="K54" s="3"/>
    </row>
    <row r="55" spans="1:11" s="27" customFormat="1" ht="25.5">
      <c r="A55" s="33" t="s">
        <v>59</v>
      </c>
      <c r="B55" s="25" t="s">
        <v>55</v>
      </c>
      <c r="C55" s="34" t="s">
        <v>58</v>
      </c>
      <c r="D55" s="82">
        <v>0</v>
      </c>
      <c r="E55" s="86"/>
      <c r="F55" s="77">
        <f t="shared" si="16"/>
        <v>0</v>
      </c>
      <c r="G55" s="83">
        <v>0</v>
      </c>
      <c r="H55" s="75"/>
      <c r="I55" s="75"/>
      <c r="K55" s="3"/>
    </row>
    <row r="56" spans="1:11" s="27" customFormat="1" ht="25.5">
      <c r="A56" s="33" t="s">
        <v>61</v>
      </c>
      <c r="B56" s="25" t="s">
        <v>55</v>
      </c>
      <c r="C56" s="34" t="s">
        <v>139</v>
      </c>
      <c r="D56" s="82">
        <v>330000</v>
      </c>
      <c r="E56" s="86"/>
      <c r="F56" s="77">
        <f t="shared" si="16"/>
        <v>330000</v>
      </c>
      <c r="G56" s="83">
        <v>330000</v>
      </c>
      <c r="H56" s="75"/>
      <c r="I56" s="75"/>
      <c r="K56" s="3"/>
    </row>
    <row r="57" spans="1:11" s="27" customFormat="1" ht="12.75">
      <c r="A57" s="33" t="s">
        <v>63</v>
      </c>
      <c r="B57" s="25" t="s">
        <v>55</v>
      </c>
      <c r="C57" s="34" t="s">
        <v>140</v>
      </c>
      <c r="D57" s="82">
        <v>30000</v>
      </c>
      <c r="E57" s="86"/>
      <c r="F57" s="77">
        <f t="shared" si="16"/>
        <v>30000</v>
      </c>
      <c r="G57" s="77">
        <v>30000</v>
      </c>
      <c r="H57" s="75"/>
      <c r="I57" s="75"/>
      <c r="K57" s="3"/>
    </row>
    <row r="58" spans="1:11" s="27" customFormat="1" ht="25.5">
      <c r="A58" s="33" t="s">
        <v>65</v>
      </c>
      <c r="B58" s="25" t="s">
        <v>55</v>
      </c>
      <c r="C58" s="34" t="s">
        <v>141</v>
      </c>
      <c r="D58" s="82">
        <v>20000</v>
      </c>
      <c r="E58" s="86"/>
      <c r="F58" s="77">
        <f t="shared" si="16"/>
        <v>20000</v>
      </c>
      <c r="G58" s="83">
        <v>20000</v>
      </c>
      <c r="H58" s="75"/>
      <c r="I58" s="75"/>
      <c r="K58" s="3"/>
    </row>
    <row r="59" spans="1:11" s="27" customFormat="1" ht="25.5">
      <c r="A59" s="33" t="s">
        <v>146</v>
      </c>
      <c r="B59" s="25" t="s">
        <v>55</v>
      </c>
      <c r="C59" s="34" t="s">
        <v>142</v>
      </c>
      <c r="D59" s="82">
        <v>30000</v>
      </c>
      <c r="E59" s="86"/>
      <c r="F59" s="77">
        <f t="shared" si="16"/>
        <v>30000</v>
      </c>
      <c r="G59" s="83">
        <v>30000</v>
      </c>
      <c r="H59" s="75"/>
      <c r="I59" s="75"/>
      <c r="K59" s="3"/>
    </row>
    <row r="60" spans="1:11" s="27" customFormat="1" ht="12.75">
      <c r="A60" s="33" t="s">
        <v>189</v>
      </c>
      <c r="B60" s="25" t="s">
        <v>55</v>
      </c>
      <c r="C60" s="34" t="s">
        <v>143</v>
      </c>
      <c r="D60" s="82">
        <v>90000</v>
      </c>
      <c r="E60" s="86"/>
      <c r="F60" s="77">
        <f t="shared" si="16"/>
        <v>90000</v>
      </c>
      <c r="G60" s="83">
        <v>90000</v>
      </c>
      <c r="H60" s="75"/>
      <c r="I60" s="75"/>
      <c r="K60" s="3"/>
    </row>
    <row r="61" spans="1:11" s="27" customFormat="1" ht="12.75">
      <c r="A61" s="33" t="s">
        <v>190</v>
      </c>
      <c r="B61" s="25" t="s">
        <v>55</v>
      </c>
      <c r="C61" s="34" t="s">
        <v>60</v>
      </c>
      <c r="D61" s="82">
        <v>140000</v>
      </c>
      <c r="E61" s="86"/>
      <c r="F61" s="77">
        <f t="shared" si="16"/>
        <v>140000</v>
      </c>
      <c r="G61" s="83">
        <v>140000</v>
      </c>
      <c r="H61" s="75"/>
      <c r="I61" s="75"/>
      <c r="K61" s="3"/>
    </row>
    <row r="62" spans="1:11" s="27" customFormat="1" ht="25.5">
      <c r="A62" s="33" t="s">
        <v>191</v>
      </c>
      <c r="B62" s="25" t="s">
        <v>55</v>
      </c>
      <c r="C62" s="34" t="s">
        <v>62</v>
      </c>
      <c r="D62" s="82">
        <v>28000</v>
      </c>
      <c r="E62" s="86"/>
      <c r="F62" s="77">
        <f t="shared" si="16"/>
        <v>28000</v>
      </c>
      <c r="G62" s="83">
        <v>28000</v>
      </c>
      <c r="H62" s="75"/>
      <c r="I62" s="75"/>
      <c r="K62" s="3"/>
    </row>
    <row r="63" spans="1:11" s="27" customFormat="1" ht="25.5">
      <c r="A63" s="33" t="s">
        <v>192</v>
      </c>
      <c r="B63" s="25" t="s">
        <v>55</v>
      </c>
      <c r="C63" s="34" t="s">
        <v>64</v>
      </c>
      <c r="D63" s="82">
        <v>300000</v>
      </c>
      <c r="E63" s="86"/>
      <c r="F63" s="77">
        <f t="shared" si="16"/>
        <v>300000</v>
      </c>
      <c r="G63" s="83">
        <v>300000</v>
      </c>
      <c r="H63" s="75"/>
      <c r="I63" s="75"/>
      <c r="K63" s="3"/>
    </row>
    <row r="64" spans="1:11" s="27" customFormat="1" ht="12.75">
      <c r="A64" s="33" t="s">
        <v>193</v>
      </c>
      <c r="B64" s="25" t="s">
        <v>55</v>
      </c>
      <c r="C64" s="34" t="s">
        <v>66</v>
      </c>
      <c r="D64" s="82">
        <v>175000</v>
      </c>
      <c r="E64" s="86"/>
      <c r="F64" s="77">
        <f t="shared" si="16"/>
        <v>175000</v>
      </c>
      <c r="G64" s="83">
        <v>175000</v>
      </c>
      <c r="H64" s="75"/>
      <c r="I64" s="75"/>
      <c r="K64" s="3"/>
    </row>
    <row r="65" spans="1:11" s="27" customFormat="1" ht="12.75">
      <c r="A65" s="33" t="s">
        <v>194</v>
      </c>
      <c r="B65" s="25" t="s">
        <v>55</v>
      </c>
      <c r="C65" s="34" t="s">
        <v>144</v>
      </c>
      <c r="D65" s="82">
        <v>50000</v>
      </c>
      <c r="E65" s="86"/>
      <c r="F65" s="77">
        <f t="shared" si="16"/>
        <v>50000</v>
      </c>
      <c r="G65" s="83">
        <v>50000</v>
      </c>
      <c r="H65" s="75"/>
      <c r="I65" s="75"/>
      <c r="K65" s="3"/>
    </row>
    <row r="66" spans="1:11" s="27" customFormat="1" ht="12.75">
      <c r="A66" s="33" t="s">
        <v>195</v>
      </c>
      <c r="B66" s="25" t="s">
        <v>55</v>
      </c>
      <c r="C66" s="34" t="s">
        <v>145</v>
      </c>
      <c r="D66" s="82">
        <v>230000</v>
      </c>
      <c r="E66" s="86"/>
      <c r="F66" s="77">
        <f t="shared" si="16"/>
        <v>230000</v>
      </c>
      <c r="G66" s="83"/>
      <c r="H66" s="75">
        <v>230000</v>
      </c>
      <c r="I66" s="75"/>
      <c r="K66" s="3"/>
    </row>
    <row r="67" spans="1:11" s="27" customFormat="1" ht="25.5">
      <c r="A67" s="36"/>
      <c r="B67" s="36">
        <v>66</v>
      </c>
      <c r="C67" s="37" t="s">
        <v>67</v>
      </c>
      <c r="D67" s="85">
        <f aca="true" t="shared" si="17" ref="D67:I67">SUM(D68:D74)</f>
        <v>814000</v>
      </c>
      <c r="E67" s="85">
        <f t="shared" si="17"/>
        <v>0</v>
      </c>
      <c r="F67" s="85">
        <f t="shared" si="17"/>
        <v>814000</v>
      </c>
      <c r="G67" s="85">
        <f t="shared" si="17"/>
        <v>793000</v>
      </c>
      <c r="H67" s="85">
        <f t="shared" si="17"/>
        <v>21000</v>
      </c>
      <c r="I67" s="85">
        <f t="shared" si="17"/>
        <v>0</v>
      </c>
      <c r="K67" s="3"/>
    </row>
    <row r="68" spans="1:11" s="27" customFormat="1" ht="25.5">
      <c r="A68" s="25">
        <v>1</v>
      </c>
      <c r="B68" s="25" t="s">
        <v>55</v>
      </c>
      <c r="C68" s="34" t="s">
        <v>68</v>
      </c>
      <c r="D68" s="82">
        <v>16000</v>
      </c>
      <c r="E68" s="82"/>
      <c r="F68" s="87">
        <f aca="true" t="shared" si="18" ref="F68:F74">D68+E68</f>
        <v>16000</v>
      </c>
      <c r="G68" s="88">
        <v>16000</v>
      </c>
      <c r="H68" s="88"/>
      <c r="I68" s="88"/>
      <c r="K68" s="3"/>
    </row>
    <row r="69" spans="1:11" s="27" customFormat="1" ht="12.75">
      <c r="A69" s="25">
        <v>2</v>
      </c>
      <c r="B69" s="25" t="s">
        <v>55</v>
      </c>
      <c r="C69" s="34" t="s">
        <v>69</v>
      </c>
      <c r="D69" s="82">
        <v>643000</v>
      </c>
      <c r="E69" s="82"/>
      <c r="F69" s="87">
        <f t="shared" si="18"/>
        <v>643000</v>
      </c>
      <c r="G69" s="88">
        <v>643000</v>
      </c>
      <c r="H69" s="88"/>
      <c r="I69" s="88"/>
      <c r="K69" s="3"/>
    </row>
    <row r="70" spans="1:11" s="27" customFormat="1" ht="25.5">
      <c r="A70" s="25">
        <v>3</v>
      </c>
      <c r="B70" s="25" t="s">
        <v>70</v>
      </c>
      <c r="C70" s="34" t="s">
        <v>71</v>
      </c>
      <c r="D70" s="82">
        <v>0</v>
      </c>
      <c r="E70" s="82"/>
      <c r="F70" s="87">
        <f t="shared" si="18"/>
        <v>0</v>
      </c>
      <c r="G70" s="88">
        <v>0</v>
      </c>
      <c r="H70" s="88"/>
      <c r="I70" s="88"/>
      <c r="K70" s="3"/>
    </row>
    <row r="71" spans="1:11" s="27" customFormat="1" ht="12.75">
      <c r="A71" s="25">
        <v>4</v>
      </c>
      <c r="B71" s="25" t="s">
        <v>70</v>
      </c>
      <c r="C71" s="34" t="s">
        <v>72</v>
      </c>
      <c r="D71" s="82">
        <v>21000</v>
      </c>
      <c r="E71" s="82"/>
      <c r="F71" s="87">
        <f t="shared" si="18"/>
        <v>21000</v>
      </c>
      <c r="G71" s="88"/>
      <c r="H71" s="88">
        <v>21000</v>
      </c>
      <c r="I71" s="88"/>
      <c r="K71" s="3"/>
    </row>
    <row r="72" spans="1:11" s="40" customFormat="1" ht="12.75">
      <c r="A72" s="25">
        <v>5</v>
      </c>
      <c r="B72" s="22" t="s">
        <v>55</v>
      </c>
      <c r="C72" s="38" t="s">
        <v>73</v>
      </c>
      <c r="D72" s="39">
        <v>80000</v>
      </c>
      <c r="E72" s="39"/>
      <c r="F72" s="87">
        <f t="shared" si="18"/>
        <v>80000</v>
      </c>
      <c r="G72" s="75">
        <v>80000</v>
      </c>
      <c r="H72" s="75"/>
      <c r="I72" s="75"/>
      <c r="K72" s="3"/>
    </row>
    <row r="73" spans="1:11" s="40" customFormat="1" ht="25.5">
      <c r="A73" s="25">
        <v>6</v>
      </c>
      <c r="B73" s="22" t="s">
        <v>138</v>
      </c>
      <c r="C73" s="38" t="s">
        <v>136</v>
      </c>
      <c r="D73" s="39">
        <v>13000</v>
      </c>
      <c r="E73" s="39"/>
      <c r="F73" s="87">
        <f t="shared" si="18"/>
        <v>13000</v>
      </c>
      <c r="G73" s="75">
        <v>13000</v>
      </c>
      <c r="H73" s="75"/>
      <c r="I73" s="75"/>
      <c r="K73" s="3"/>
    </row>
    <row r="74" spans="1:11" s="40" customFormat="1" ht="12.75">
      <c r="A74" s="25">
        <v>7</v>
      </c>
      <c r="B74" s="22" t="s">
        <v>138</v>
      </c>
      <c r="C74" s="38" t="s">
        <v>137</v>
      </c>
      <c r="D74" s="39">
        <v>41000</v>
      </c>
      <c r="E74" s="39"/>
      <c r="F74" s="87">
        <f t="shared" si="18"/>
        <v>41000</v>
      </c>
      <c r="G74" s="75">
        <v>41000</v>
      </c>
      <c r="H74" s="75"/>
      <c r="I74" s="75"/>
      <c r="K74" s="3"/>
    </row>
    <row r="75" spans="1:11" ht="12.75">
      <c r="A75" s="35"/>
      <c r="B75" s="35"/>
      <c r="C75" s="10" t="s">
        <v>74</v>
      </c>
      <c r="D75" s="72">
        <f aca="true" t="shared" si="19" ref="D75:I75">D76+D86+D92+D99</f>
        <v>1722000</v>
      </c>
      <c r="E75" s="72">
        <f t="shared" si="19"/>
        <v>83500</v>
      </c>
      <c r="F75" s="72">
        <f t="shared" si="19"/>
        <v>1805500</v>
      </c>
      <c r="G75" s="72">
        <f t="shared" si="19"/>
        <v>1747000</v>
      </c>
      <c r="H75" s="72">
        <f t="shared" si="19"/>
        <v>58500</v>
      </c>
      <c r="I75" s="72">
        <f t="shared" si="19"/>
        <v>0</v>
      </c>
      <c r="K75" s="3"/>
    </row>
    <row r="76" spans="1:11" ht="12.75">
      <c r="A76" s="36"/>
      <c r="B76" s="36">
        <v>67</v>
      </c>
      <c r="C76" s="37" t="s">
        <v>75</v>
      </c>
      <c r="D76" s="85">
        <f aca="true" t="shared" si="20" ref="D76:I76">SUM(D77:D82)</f>
        <v>152000</v>
      </c>
      <c r="E76" s="85">
        <f t="shared" si="20"/>
        <v>0</v>
      </c>
      <c r="F76" s="85">
        <f t="shared" si="20"/>
        <v>152000</v>
      </c>
      <c r="G76" s="85">
        <f t="shared" si="20"/>
        <v>145000</v>
      </c>
      <c r="H76" s="85">
        <f t="shared" si="20"/>
        <v>7000</v>
      </c>
      <c r="I76" s="85">
        <f t="shared" si="20"/>
        <v>0</v>
      </c>
      <c r="K76" s="3"/>
    </row>
    <row r="77" spans="1:11" ht="12.75">
      <c r="A77" s="25">
        <v>1</v>
      </c>
      <c r="B77" s="25" t="s">
        <v>76</v>
      </c>
      <c r="C77" s="41" t="s">
        <v>77</v>
      </c>
      <c r="D77" s="89">
        <v>10000</v>
      </c>
      <c r="E77" s="92"/>
      <c r="F77" s="77">
        <f>D77+E77</f>
        <v>10000</v>
      </c>
      <c r="G77" s="66">
        <v>10000</v>
      </c>
      <c r="H77" s="66"/>
      <c r="I77" s="66"/>
      <c r="K77" s="3"/>
    </row>
    <row r="78" spans="1:11" ht="12.75">
      <c r="A78" s="25">
        <v>2</v>
      </c>
      <c r="B78" s="25" t="s">
        <v>76</v>
      </c>
      <c r="C78" s="41" t="s">
        <v>78</v>
      </c>
      <c r="D78" s="89">
        <v>3000</v>
      </c>
      <c r="E78" s="92"/>
      <c r="F78" s="77">
        <f>D78+E78</f>
        <v>3000</v>
      </c>
      <c r="G78" s="66">
        <v>3000</v>
      </c>
      <c r="H78" s="66"/>
      <c r="I78" s="66"/>
      <c r="K78" s="3"/>
    </row>
    <row r="79" spans="1:11" ht="12.75">
      <c r="A79" s="25">
        <v>3</v>
      </c>
      <c r="B79" s="25" t="s">
        <v>76</v>
      </c>
      <c r="C79" s="41" t="s">
        <v>79</v>
      </c>
      <c r="D79" s="89">
        <v>35000</v>
      </c>
      <c r="E79" s="92"/>
      <c r="F79" s="77">
        <f>D79+E79</f>
        <v>35000</v>
      </c>
      <c r="G79" s="66">
        <v>35000</v>
      </c>
      <c r="H79" s="66"/>
      <c r="I79" s="66"/>
      <c r="K79" s="3"/>
    </row>
    <row r="80" spans="1:11" ht="12.75">
      <c r="A80" s="25">
        <v>4</v>
      </c>
      <c r="B80" s="22" t="s">
        <v>80</v>
      </c>
      <c r="C80" s="42" t="s">
        <v>81</v>
      </c>
      <c r="D80" s="24">
        <v>2000</v>
      </c>
      <c r="E80" s="63"/>
      <c r="F80" s="77">
        <f>D80+E80</f>
        <v>2000</v>
      </c>
      <c r="G80" s="87">
        <v>2000</v>
      </c>
      <c r="H80" s="87"/>
      <c r="I80" s="87"/>
      <c r="K80" s="3"/>
    </row>
    <row r="81" spans="1:11" ht="25.5">
      <c r="A81" s="25">
        <v>5</v>
      </c>
      <c r="B81" s="22" t="s">
        <v>80</v>
      </c>
      <c r="C81" s="42" t="s">
        <v>82</v>
      </c>
      <c r="D81" s="24">
        <v>95000</v>
      </c>
      <c r="E81" s="63"/>
      <c r="F81" s="77">
        <f>D81+E81</f>
        <v>95000</v>
      </c>
      <c r="G81" s="87">
        <v>95000</v>
      </c>
      <c r="H81" s="87"/>
      <c r="I81" s="87"/>
      <c r="K81" s="3"/>
    </row>
    <row r="82" spans="1:11" ht="12.75">
      <c r="A82" s="11"/>
      <c r="B82" s="43"/>
      <c r="C82" s="44" t="s">
        <v>83</v>
      </c>
      <c r="D82" s="90">
        <f aca="true" t="shared" si="21" ref="D82:I82">SUM(D83:D85)</f>
        <v>7000</v>
      </c>
      <c r="E82" s="90">
        <f t="shared" si="21"/>
        <v>0</v>
      </c>
      <c r="F82" s="90">
        <f t="shared" si="21"/>
        <v>7000</v>
      </c>
      <c r="G82" s="90">
        <f t="shared" si="21"/>
        <v>0</v>
      </c>
      <c r="H82" s="90">
        <f t="shared" si="21"/>
        <v>7000</v>
      </c>
      <c r="I82" s="90">
        <f t="shared" si="21"/>
        <v>0</v>
      </c>
      <c r="K82" s="3"/>
    </row>
    <row r="83" spans="1:11" ht="12.75">
      <c r="A83" s="25">
        <v>6</v>
      </c>
      <c r="B83" s="22" t="s">
        <v>76</v>
      </c>
      <c r="C83" s="42" t="s">
        <v>84</v>
      </c>
      <c r="D83" s="24">
        <v>3000</v>
      </c>
      <c r="E83" s="63"/>
      <c r="F83" s="77">
        <f>D83+E83</f>
        <v>3000</v>
      </c>
      <c r="G83" s="87"/>
      <c r="H83" s="87">
        <v>3000</v>
      </c>
      <c r="I83" s="87"/>
      <c r="K83" s="3"/>
    </row>
    <row r="84" spans="1:11" ht="12.75">
      <c r="A84" s="25">
        <v>7</v>
      </c>
      <c r="B84" s="22" t="s">
        <v>76</v>
      </c>
      <c r="C84" s="65" t="s">
        <v>148</v>
      </c>
      <c r="D84" s="24">
        <v>2000</v>
      </c>
      <c r="E84" s="63"/>
      <c r="F84" s="77">
        <f>D84+E84</f>
        <v>2000</v>
      </c>
      <c r="G84" s="87"/>
      <c r="H84" s="87">
        <v>2000</v>
      </c>
      <c r="I84" s="87"/>
      <c r="K84" s="3"/>
    </row>
    <row r="85" spans="1:11" ht="12.75">
      <c r="A85" s="25">
        <v>8</v>
      </c>
      <c r="B85" s="22" t="s">
        <v>76</v>
      </c>
      <c r="C85" s="65" t="s">
        <v>149</v>
      </c>
      <c r="D85" s="24">
        <v>2000</v>
      </c>
      <c r="E85" s="63"/>
      <c r="F85" s="77">
        <f>D85+E85</f>
        <v>2000</v>
      </c>
      <c r="G85" s="87"/>
      <c r="H85" s="87">
        <v>2000</v>
      </c>
      <c r="I85" s="87"/>
      <c r="K85" s="3"/>
    </row>
    <row r="86" spans="1:11" ht="12.75">
      <c r="A86" s="36"/>
      <c r="B86" s="36">
        <v>67</v>
      </c>
      <c r="C86" s="37" t="s">
        <v>85</v>
      </c>
      <c r="D86" s="85">
        <f aca="true" t="shared" si="22" ref="D86:I86">SUM(D87:D91)</f>
        <v>299000</v>
      </c>
      <c r="E86" s="85">
        <f>SUM(E87:E91)</f>
        <v>83500</v>
      </c>
      <c r="F86" s="85">
        <f t="shared" si="22"/>
        <v>382500</v>
      </c>
      <c r="G86" s="85">
        <f t="shared" si="22"/>
        <v>331000</v>
      </c>
      <c r="H86" s="85">
        <f t="shared" si="22"/>
        <v>51500</v>
      </c>
      <c r="I86" s="85">
        <f t="shared" si="22"/>
        <v>0</v>
      </c>
      <c r="K86" s="3"/>
    </row>
    <row r="87" spans="1:11" ht="12.75">
      <c r="A87" s="22">
        <v>1</v>
      </c>
      <c r="B87" s="22" t="s">
        <v>80</v>
      </c>
      <c r="C87" s="42" t="s">
        <v>86</v>
      </c>
      <c r="D87" s="24">
        <v>207000</v>
      </c>
      <c r="E87" s="63"/>
      <c r="F87" s="77">
        <f>D87+E87</f>
        <v>207000</v>
      </c>
      <c r="G87" s="87">
        <v>207000</v>
      </c>
      <c r="H87" s="87"/>
      <c r="I87" s="87"/>
      <c r="K87" s="3"/>
    </row>
    <row r="88" spans="1:11" ht="12.75">
      <c r="A88" s="22">
        <v>2</v>
      </c>
      <c r="B88" s="22" t="s">
        <v>80</v>
      </c>
      <c r="C88" s="42" t="s">
        <v>87</v>
      </c>
      <c r="D88" s="24">
        <v>54000</v>
      </c>
      <c r="E88" s="63"/>
      <c r="F88" s="77">
        <f>D88+E88</f>
        <v>54000</v>
      </c>
      <c r="G88" s="87">
        <v>54000</v>
      </c>
      <c r="H88" s="87"/>
      <c r="I88" s="87"/>
      <c r="K88" s="3"/>
    </row>
    <row r="89" spans="1:11" ht="25.5">
      <c r="A89" s="22">
        <v>3</v>
      </c>
      <c r="B89" s="22" t="s">
        <v>76</v>
      </c>
      <c r="C89" s="42" t="s">
        <v>147</v>
      </c>
      <c r="D89" s="24">
        <v>38000</v>
      </c>
      <c r="E89" s="63"/>
      <c r="F89" s="77">
        <f>D89+E89</f>
        <v>38000</v>
      </c>
      <c r="G89" s="87">
        <v>38000</v>
      </c>
      <c r="H89" s="87"/>
      <c r="I89" s="87"/>
      <c r="K89" s="3"/>
    </row>
    <row r="90" spans="1:11" ht="12.75">
      <c r="A90" s="22">
        <v>4</v>
      </c>
      <c r="B90" s="22" t="s">
        <v>76</v>
      </c>
      <c r="C90" s="42" t="s">
        <v>175</v>
      </c>
      <c r="D90" s="24"/>
      <c r="E90" s="63">
        <v>32000</v>
      </c>
      <c r="F90" s="77">
        <f>D90+E90</f>
        <v>32000</v>
      </c>
      <c r="G90" s="87">
        <v>32000</v>
      </c>
      <c r="H90" s="87"/>
      <c r="I90" s="87"/>
      <c r="K90" s="3"/>
    </row>
    <row r="91" spans="1:11" ht="76.5" customHeight="1">
      <c r="A91" s="22">
        <v>5</v>
      </c>
      <c r="B91" s="22" t="s">
        <v>76</v>
      </c>
      <c r="C91" s="42" t="s">
        <v>176</v>
      </c>
      <c r="D91" s="24"/>
      <c r="E91" s="63">
        <v>51500</v>
      </c>
      <c r="F91" s="77">
        <f>E91+D91</f>
        <v>51500</v>
      </c>
      <c r="G91" s="87"/>
      <c r="H91" s="87">
        <v>51500</v>
      </c>
      <c r="I91" s="87"/>
      <c r="K91" s="3"/>
    </row>
    <row r="92" spans="1:9" s="3" customFormat="1" ht="25.5">
      <c r="A92" s="36"/>
      <c r="B92" s="36">
        <v>67</v>
      </c>
      <c r="C92" s="37" t="s">
        <v>88</v>
      </c>
      <c r="D92" s="85">
        <f aca="true" t="shared" si="23" ref="D92:I92">D93</f>
        <v>1268000</v>
      </c>
      <c r="E92" s="85">
        <f t="shared" si="23"/>
        <v>0</v>
      </c>
      <c r="F92" s="85">
        <f t="shared" si="23"/>
        <v>1268000</v>
      </c>
      <c r="G92" s="85">
        <f t="shared" si="23"/>
        <v>1268000</v>
      </c>
      <c r="H92" s="85">
        <f t="shared" si="23"/>
        <v>0</v>
      </c>
      <c r="I92" s="85">
        <f t="shared" si="23"/>
        <v>0</v>
      </c>
    </row>
    <row r="93" spans="1:9" s="3" customFormat="1" ht="25.5">
      <c r="A93" s="45" t="s">
        <v>46</v>
      </c>
      <c r="B93" s="45" t="s">
        <v>76</v>
      </c>
      <c r="C93" s="46" t="s">
        <v>89</v>
      </c>
      <c r="D93" s="24">
        <v>1268000</v>
      </c>
      <c r="E93" s="63"/>
      <c r="F93" s="77">
        <f aca="true" t="shared" si="24" ref="F93:F98">D93+E93</f>
        <v>1268000</v>
      </c>
      <c r="G93" s="87">
        <f>SUM(G94:G98)</f>
        <v>1268000</v>
      </c>
      <c r="H93" s="87"/>
      <c r="I93" s="87"/>
    </row>
    <row r="94" spans="1:11" ht="12.75">
      <c r="A94" s="45" t="s">
        <v>90</v>
      </c>
      <c r="B94" s="45" t="s">
        <v>76</v>
      </c>
      <c r="C94" s="46" t="s">
        <v>91</v>
      </c>
      <c r="D94" s="24">
        <v>68000</v>
      </c>
      <c r="E94" s="63"/>
      <c r="F94" s="77">
        <f t="shared" si="24"/>
        <v>68000</v>
      </c>
      <c r="G94" s="87">
        <v>68000</v>
      </c>
      <c r="H94" s="87"/>
      <c r="I94" s="87"/>
      <c r="K94" s="3"/>
    </row>
    <row r="95" spans="1:11" ht="25.5">
      <c r="A95" s="45" t="s">
        <v>92</v>
      </c>
      <c r="B95" s="45" t="s">
        <v>76</v>
      </c>
      <c r="C95" s="46" t="s">
        <v>93</v>
      </c>
      <c r="D95" s="24">
        <v>892000</v>
      </c>
      <c r="E95" s="63"/>
      <c r="F95" s="77">
        <f t="shared" si="24"/>
        <v>892000</v>
      </c>
      <c r="G95" s="87">
        <v>892000</v>
      </c>
      <c r="H95" s="87"/>
      <c r="I95" s="87"/>
      <c r="K95" s="3"/>
    </row>
    <row r="96" spans="1:11" ht="12.75">
      <c r="A96" s="45" t="s">
        <v>94</v>
      </c>
      <c r="B96" s="45" t="s">
        <v>76</v>
      </c>
      <c r="C96" s="46" t="s">
        <v>95</v>
      </c>
      <c r="D96" s="24">
        <v>11000</v>
      </c>
      <c r="E96" s="63"/>
      <c r="F96" s="77">
        <f t="shared" si="24"/>
        <v>11000</v>
      </c>
      <c r="G96" s="87">
        <v>11000</v>
      </c>
      <c r="H96" s="87"/>
      <c r="I96" s="87"/>
      <c r="K96" s="3"/>
    </row>
    <row r="97" spans="1:11" ht="12.75">
      <c r="A97" s="45" t="s">
        <v>96</v>
      </c>
      <c r="B97" s="45" t="s">
        <v>76</v>
      </c>
      <c r="C97" s="46" t="s">
        <v>97</v>
      </c>
      <c r="D97" s="24">
        <v>113000</v>
      </c>
      <c r="E97" s="63"/>
      <c r="F97" s="77">
        <f t="shared" si="24"/>
        <v>113000</v>
      </c>
      <c r="G97" s="87">
        <v>113000</v>
      </c>
      <c r="H97" s="87"/>
      <c r="I97" s="87"/>
      <c r="K97" s="3"/>
    </row>
    <row r="98" spans="1:11" ht="38.25">
      <c r="A98" s="45" t="s">
        <v>98</v>
      </c>
      <c r="B98" s="45" t="s">
        <v>76</v>
      </c>
      <c r="C98" s="46" t="s">
        <v>99</v>
      </c>
      <c r="D98" s="24">
        <v>184000</v>
      </c>
      <c r="E98" s="63"/>
      <c r="F98" s="77">
        <f t="shared" si="24"/>
        <v>184000</v>
      </c>
      <c r="G98" s="87">
        <v>184000</v>
      </c>
      <c r="H98" s="87"/>
      <c r="I98" s="87"/>
      <c r="K98" s="3"/>
    </row>
    <row r="99" spans="1:11" ht="38.25">
      <c r="A99" s="47"/>
      <c r="B99" s="48" t="s">
        <v>100</v>
      </c>
      <c r="C99" s="49" t="s">
        <v>101</v>
      </c>
      <c r="D99" s="91">
        <f aca="true" t="shared" si="25" ref="D99:I99">SUM(D100:D101)</f>
        <v>3000</v>
      </c>
      <c r="E99" s="91">
        <f t="shared" si="25"/>
        <v>0</v>
      </c>
      <c r="F99" s="91">
        <f t="shared" si="25"/>
        <v>3000</v>
      </c>
      <c r="G99" s="91">
        <f t="shared" si="25"/>
        <v>3000</v>
      </c>
      <c r="H99" s="91">
        <f t="shared" si="25"/>
        <v>0</v>
      </c>
      <c r="I99" s="91">
        <f t="shared" si="25"/>
        <v>0</v>
      </c>
      <c r="K99" s="3"/>
    </row>
    <row r="100" spans="1:11" ht="12.75">
      <c r="A100" s="45" t="s">
        <v>46</v>
      </c>
      <c r="B100" s="45" t="s">
        <v>76</v>
      </c>
      <c r="C100" s="50" t="s">
        <v>102</v>
      </c>
      <c r="D100" s="89">
        <v>0</v>
      </c>
      <c r="E100" s="92"/>
      <c r="F100" s="62">
        <f>D100+E100</f>
        <v>0</v>
      </c>
      <c r="G100" s="89">
        <v>0</v>
      </c>
      <c r="H100" s="66"/>
      <c r="I100" s="66"/>
      <c r="K100" s="3"/>
    </row>
    <row r="101" spans="1:11" ht="12.75">
      <c r="A101" s="45" t="s">
        <v>49</v>
      </c>
      <c r="B101" s="45" t="s">
        <v>76</v>
      </c>
      <c r="C101" s="50" t="s">
        <v>127</v>
      </c>
      <c r="D101" s="89">
        <v>3000</v>
      </c>
      <c r="E101" s="92"/>
      <c r="F101" s="62">
        <f>D101+E101</f>
        <v>3000</v>
      </c>
      <c r="G101" s="89">
        <v>3000</v>
      </c>
      <c r="H101" s="66"/>
      <c r="I101" s="66"/>
      <c r="K101" s="3"/>
    </row>
    <row r="102" spans="1:11" ht="38.25">
      <c r="A102" s="10"/>
      <c r="B102" s="9">
        <v>68</v>
      </c>
      <c r="C102" s="10" t="s">
        <v>103</v>
      </c>
      <c r="D102" s="72">
        <f aca="true" t="shared" si="26" ref="D102:I102">D105+D114+D117+D123</f>
        <v>527000</v>
      </c>
      <c r="E102" s="72">
        <f t="shared" si="26"/>
        <v>97000</v>
      </c>
      <c r="F102" s="72">
        <f t="shared" si="26"/>
        <v>624000</v>
      </c>
      <c r="G102" s="72">
        <f t="shared" si="26"/>
        <v>624000</v>
      </c>
      <c r="H102" s="72">
        <f t="shared" si="26"/>
        <v>0</v>
      </c>
      <c r="I102" s="72">
        <f t="shared" si="26"/>
        <v>0</v>
      </c>
      <c r="K102" s="3"/>
    </row>
    <row r="103" spans="1:11" ht="25.5">
      <c r="A103" s="22">
        <v>1</v>
      </c>
      <c r="B103" s="22" t="s">
        <v>104</v>
      </c>
      <c r="C103" s="51" t="s">
        <v>105</v>
      </c>
      <c r="D103" s="24">
        <v>9475</v>
      </c>
      <c r="E103" s="63"/>
      <c r="F103" s="64">
        <f>D103+E103</f>
        <v>9475</v>
      </c>
      <c r="G103" s="60">
        <v>9475</v>
      </c>
      <c r="H103" s="87"/>
      <c r="I103" s="87"/>
      <c r="K103" s="3"/>
    </row>
    <row r="104" spans="1:11" ht="25.5">
      <c r="A104" s="22">
        <v>2</v>
      </c>
      <c r="B104" s="22" t="s">
        <v>104</v>
      </c>
      <c r="C104" s="51" t="s">
        <v>106</v>
      </c>
      <c r="D104" s="24">
        <v>47178</v>
      </c>
      <c r="E104" s="63">
        <v>-10000</v>
      </c>
      <c r="F104" s="64">
        <f>D104+E104</f>
        <v>37178</v>
      </c>
      <c r="G104" s="95">
        <f>47178-10000</f>
        <v>37178</v>
      </c>
      <c r="H104" s="87"/>
      <c r="I104" s="87"/>
      <c r="K104" s="3"/>
    </row>
    <row r="105" spans="1:11" ht="12.75">
      <c r="A105" s="52"/>
      <c r="B105" s="52"/>
      <c r="C105" s="53" t="s">
        <v>107</v>
      </c>
      <c r="D105" s="93">
        <f aca="true" t="shared" si="27" ref="D105:I105">SUM(D103:D104)</f>
        <v>56653</v>
      </c>
      <c r="E105" s="93">
        <f t="shared" si="27"/>
        <v>-10000</v>
      </c>
      <c r="F105" s="93">
        <f t="shared" si="27"/>
        <v>46653</v>
      </c>
      <c r="G105" s="93">
        <f t="shared" si="27"/>
        <v>46653</v>
      </c>
      <c r="H105" s="93">
        <f t="shared" si="27"/>
        <v>0</v>
      </c>
      <c r="I105" s="93">
        <f t="shared" si="27"/>
        <v>0</v>
      </c>
      <c r="K105" s="3"/>
    </row>
    <row r="106" spans="1:11" ht="25.5">
      <c r="A106" s="22">
        <v>1</v>
      </c>
      <c r="B106" s="22" t="s">
        <v>135</v>
      </c>
      <c r="C106" s="51" t="s">
        <v>131</v>
      </c>
      <c r="D106" s="87">
        <v>58008</v>
      </c>
      <c r="E106" s="87">
        <v>-9500</v>
      </c>
      <c r="F106" s="87">
        <f aca="true" t="shared" si="28" ref="F106:F113">D106+E106</f>
        <v>48508</v>
      </c>
      <c r="G106" s="87">
        <f>58008-9500</f>
        <v>48508</v>
      </c>
      <c r="H106" s="94"/>
      <c r="I106" s="94"/>
      <c r="K106" s="3"/>
    </row>
    <row r="107" spans="1:11" ht="25.5">
      <c r="A107" s="22">
        <v>2</v>
      </c>
      <c r="B107" s="22" t="s">
        <v>135</v>
      </c>
      <c r="C107" s="51" t="s">
        <v>132</v>
      </c>
      <c r="D107" s="87">
        <v>25339</v>
      </c>
      <c r="E107" s="87">
        <v>-12500</v>
      </c>
      <c r="F107" s="87">
        <f t="shared" si="28"/>
        <v>12839</v>
      </c>
      <c r="G107" s="87">
        <f>25339-12500</f>
        <v>12839</v>
      </c>
      <c r="H107" s="94"/>
      <c r="I107" s="94"/>
      <c r="K107" s="3"/>
    </row>
    <row r="108" spans="1:11" ht="12.75">
      <c r="A108" s="22">
        <v>3</v>
      </c>
      <c r="B108" s="22" t="s">
        <v>135</v>
      </c>
      <c r="C108" s="51" t="s">
        <v>133</v>
      </c>
      <c r="D108" s="87">
        <v>60000</v>
      </c>
      <c r="E108" s="87"/>
      <c r="F108" s="87">
        <f t="shared" si="28"/>
        <v>60000</v>
      </c>
      <c r="G108" s="87">
        <v>60000</v>
      </c>
      <c r="H108" s="94"/>
      <c r="I108" s="94"/>
      <c r="K108" s="3"/>
    </row>
    <row r="109" spans="1:11" ht="38.25">
      <c r="A109" s="22">
        <v>4</v>
      </c>
      <c r="B109" s="22" t="s">
        <v>135</v>
      </c>
      <c r="C109" s="51" t="s">
        <v>134</v>
      </c>
      <c r="D109" s="87">
        <v>200000</v>
      </c>
      <c r="E109" s="87"/>
      <c r="F109" s="87">
        <f t="shared" si="28"/>
        <v>200000</v>
      </c>
      <c r="G109" s="87">
        <v>200000</v>
      </c>
      <c r="H109" s="94"/>
      <c r="I109" s="94"/>
      <c r="K109" s="3"/>
    </row>
    <row r="110" spans="1:11" ht="38.25">
      <c r="A110" s="22">
        <v>5</v>
      </c>
      <c r="B110" s="22" t="s">
        <v>135</v>
      </c>
      <c r="C110" s="51" t="s">
        <v>182</v>
      </c>
      <c r="D110" s="87"/>
      <c r="E110" s="87">
        <v>10000</v>
      </c>
      <c r="F110" s="87">
        <f t="shared" si="28"/>
        <v>10000</v>
      </c>
      <c r="G110" s="87">
        <v>10000</v>
      </c>
      <c r="H110" s="94"/>
      <c r="I110" s="94"/>
      <c r="K110" s="3"/>
    </row>
    <row r="111" spans="1:11" ht="38.25">
      <c r="A111" s="22">
        <v>6</v>
      </c>
      <c r="B111" s="22" t="s">
        <v>135</v>
      </c>
      <c r="C111" s="51" t="s">
        <v>183</v>
      </c>
      <c r="D111" s="87"/>
      <c r="E111" s="87">
        <v>20000</v>
      </c>
      <c r="F111" s="87">
        <f t="shared" si="28"/>
        <v>20000</v>
      </c>
      <c r="G111" s="87">
        <v>20000</v>
      </c>
      <c r="H111" s="94"/>
      <c r="I111" s="94"/>
      <c r="K111" s="3"/>
    </row>
    <row r="112" spans="1:11" ht="25.5">
      <c r="A112" s="22">
        <v>7</v>
      </c>
      <c r="B112" s="22" t="s">
        <v>135</v>
      </c>
      <c r="C112" s="51" t="s">
        <v>184</v>
      </c>
      <c r="D112" s="87"/>
      <c r="E112" s="87">
        <v>20000</v>
      </c>
      <c r="F112" s="87">
        <f t="shared" si="28"/>
        <v>20000</v>
      </c>
      <c r="G112" s="87">
        <v>20000</v>
      </c>
      <c r="H112" s="94"/>
      <c r="I112" s="94"/>
      <c r="K112" s="3"/>
    </row>
    <row r="113" spans="1:11" ht="25.5">
      <c r="A113" s="22">
        <v>8</v>
      </c>
      <c r="B113" s="22" t="s">
        <v>135</v>
      </c>
      <c r="C113" s="51" t="s">
        <v>185</v>
      </c>
      <c r="D113" s="87"/>
      <c r="E113" s="87">
        <v>65000</v>
      </c>
      <c r="F113" s="87">
        <f t="shared" si="28"/>
        <v>65000</v>
      </c>
      <c r="G113" s="87">
        <v>65000</v>
      </c>
      <c r="H113" s="94"/>
      <c r="I113" s="94"/>
      <c r="K113" s="3"/>
    </row>
    <row r="114" spans="1:11" ht="12.75">
      <c r="A114" s="52"/>
      <c r="B114" s="52"/>
      <c r="C114" s="53" t="s">
        <v>130</v>
      </c>
      <c r="D114" s="93">
        <f aca="true" t="shared" si="29" ref="D114:I114">SUM(D106:D113)</f>
        <v>343347</v>
      </c>
      <c r="E114" s="93">
        <f t="shared" si="29"/>
        <v>93000</v>
      </c>
      <c r="F114" s="93">
        <f t="shared" si="29"/>
        <v>436347</v>
      </c>
      <c r="G114" s="93">
        <f t="shared" si="29"/>
        <v>436347</v>
      </c>
      <c r="H114" s="93">
        <f t="shared" si="29"/>
        <v>0</v>
      </c>
      <c r="I114" s="93">
        <f t="shared" si="29"/>
        <v>0</v>
      </c>
      <c r="K114" s="3"/>
    </row>
    <row r="115" spans="1:9" s="3" customFormat="1" ht="12.75">
      <c r="A115" s="25">
        <v>1</v>
      </c>
      <c r="B115" s="25" t="s">
        <v>108</v>
      </c>
      <c r="C115" s="54" t="s">
        <v>109</v>
      </c>
      <c r="D115" s="39">
        <v>5000</v>
      </c>
      <c r="E115" s="61"/>
      <c r="F115" s="62">
        <f>D115+E115</f>
        <v>5000</v>
      </c>
      <c r="G115" s="66">
        <v>5000</v>
      </c>
      <c r="H115" s="66"/>
      <c r="I115" s="66"/>
    </row>
    <row r="116" spans="1:9" s="3" customFormat="1" ht="12.75">
      <c r="A116" s="25">
        <v>2</v>
      </c>
      <c r="B116" s="25" t="s">
        <v>108</v>
      </c>
      <c r="C116" s="54" t="s">
        <v>129</v>
      </c>
      <c r="D116" s="39">
        <v>100000</v>
      </c>
      <c r="E116" s="61"/>
      <c r="F116" s="62">
        <f>D116+E116</f>
        <v>100000</v>
      </c>
      <c r="G116" s="66">
        <v>100000</v>
      </c>
      <c r="H116" s="66"/>
      <c r="I116" s="66"/>
    </row>
    <row r="117" spans="1:9" s="3" customFormat="1" ht="12.75">
      <c r="A117" s="55"/>
      <c r="B117" s="55"/>
      <c r="C117" s="53" t="s">
        <v>110</v>
      </c>
      <c r="D117" s="58">
        <f aca="true" t="shared" si="30" ref="D117:I117">SUM(D115:D116)</f>
        <v>105000</v>
      </c>
      <c r="E117" s="58">
        <f t="shared" si="30"/>
        <v>0</v>
      </c>
      <c r="F117" s="58">
        <f t="shared" si="30"/>
        <v>105000</v>
      </c>
      <c r="G117" s="58">
        <f t="shared" si="30"/>
        <v>105000</v>
      </c>
      <c r="H117" s="58">
        <f t="shared" si="30"/>
        <v>0</v>
      </c>
      <c r="I117" s="58">
        <f t="shared" si="30"/>
        <v>0</v>
      </c>
    </row>
    <row r="118" spans="1:9" s="3" customFormat="1" ht="12.75">
      <c r="A118" s="25">
        <v>1</v>
      </c>
      <c r="B118" s="25" t="s">
        <v>108</v>
      </c>
      <c r="C118" s="54" t="s">
        <v>111</v>
      </c>
      <c r="D118" s="39">
        <v>1000</v>
      </c>
      <c r="E118" s="61"/>
      <c r="F118" s="62">
        <f>D118+E118</f>
        <v>1000</v>
      </c>
      <c r="G118" s="66">
        <v>1000</v>
      </c>
      <c r="H118" s="66"/>
      <c r="I118" s="66"/>
    </row>
    <row r="119" spans="1:9" s="3" customFormat="1" ht="33" customHeight="1">
      <c r="A119" s="25">
        <v>2</v>
      </c>
      <c r="B119" s="25" t="s">
        <v>108</v>
      </c>
      <c r="C119" s="54" t="s">
        <v>112</v>
      </c>
      <c r="D119" s="39">
        <v>1000</v>
      </c>
      <c r="E119" s="61"/>
      <c r="F119" s="62">
        <f>D119+E119</f>
        <v>1000</v>
      </c>
      <c r="G119" s="66">
        <v>1000</v>
      </c>
      <c r="H119" s="66"/>
      <c r="I119" s="66"/>
    </row>
    <row r="120" spans="1:9" s="3" customFormat="1" ht="33" customHeight="1">
      <c r="A120" s="25">
        <v>3</v>
      </c>
      <c r="B120" s="25" t="s">
        <v>108</v>
      </c>
      <c r="C120" s="54" t="s">
        <v>150</v>
      </c>
      <c r="D120" s="39">
        <v>20000</v>
      </c>
      <c r="E120" s="61"/>
      <c r="F120" s="62">
        <f>D120+E120</f>
        <v>20000</v>
      </c>
      <c r="G120" s="62">
        <v>20000</v>
      </c>
      <c r="H120" s="66"/>
      <c r="I120" s="66"/>
    </row>
    <row r="121" spans="1:11" ht="25.5">
      <c r="A121" s="25">
        <v>4</v>
      </c>
      <c r="B121" s="22" t="s">
        <v>135</v>
      </c>
      <c r="C121" s="51" t="s">
        <v>186</v>
      </c>
      <c r="D121" s="87"/>
      <c r="E121" s="87">
        <v>6000</v>
      </c>
      <c r="F121" s="87">
        <f>D121+E121</f>
        <v>6000</v>
      </c>
      <c r="G121" s="87">
        <v>6000</v>
      </c>
      <c r="H121" s="94"/>
      <c r="I121" s="94"/>
      <c r="K121" s="3"/>
    </row>
    <row r="122" spans="1:11" ht="25.5">
      <c r="A122" s="25">
        <v>5</v>
      </c>
      <c r="B122" s="22" t="s">
        <v>135</v>
      </c>
      <c r="C122" s="51" t="s">
        <v>187</v>
      </c>
      <c r="D122" s="87"/>
      <c r="E122" s="87">
        <v>8000</v>
      </c>
      <c r="F122" s="87">
        <f>D122+E122</f>
        <v>8000</v>
      </c>
      <c r="G122" s="87">
        <v>8000</v>
      </c>
      <c r="H122" s="94"/>
      <c r="I122" s="94"/>
      <c r="K122" s="3"/>
    </row>
    <row r="123" spans="1:9" s="3" customFormat="1" ht="12.75">
      <c r="A123" s="56"/>
      <c r="B123" s="56"/>
      <c r="C123" s="57" t="s">
        <v>113</v>
      </c>
      <c r="D123" s="58">
        <f aca="true" t="shared" si="31" ref="D123:I123">SUM(D118:D122)</f>
        <v>22000</v>
      </c>
      <c r="E123" s="58">
        <f t="shared" si="31"/>
        <v>14000</v>
      </c>
      <c r="F123" s="58">
        <f t="shared" si="31"/>
        <v>36000</v>
      </c>
      <c r="G123" s="58">
        <f t="shared" si="31"/>
        <v>36000</v>
      </c>
      <c r="H123" s="58">
        <f t="shared" si="31"/>
        <v>0</v>
      </c>
      <c r="I123" s="58">
        <f t="shared" si="31"/>
        <v>0</v>
      </c>
    </row>
    <row r="124" spans="1:9" s="3" customFormat="1" ht="12.75">
      <c r="A124" s="10"/>
      <c r="B124" s="9" t="s">
        <v>114</v>
      </c>
      <c r="C124" s="10" t="s">
        <v>115</v>
      </c>
      <c r="D124" s="72">
        <f aca="true" t="shared" si="32" ref="D124:I124">SUM(D125:D151)</f>
        <v>3740000</v>
      </c>
      <c r="E124" s="72">
        <f t="shared" si="32"/>
        <v>0</v>
      </c>
      <c r="F124" s="72">
        <f t="shared" si="32"/>
        <v>3740000</v>
      </c>
      <c r="G124" s="72">
        <f t="shared" si="32"/>
        <v>1777000</v>
      </c>
      <c r="H124" s="72">
        <f t="shared" si="32"/>
        <v>251000</v>
      </c>
      <c r="I124" s="72">
        <f t="shared" si="32"/>
        <v>1712000</v>
      </c>
    </row>
    <row r="125" spans="1:9" s="3" customFormat="1" ht="12.75">
      <c r="A125" s="25">
        <v>1</v>
      </c>
      <c r="B125" s="25" t="s">
        <v>36</v>
      </c>
      <c r="C125" s="54" t="s">
        <v>116</v>
      </c>
      <c r="D125" s="39">
        <v>39000</v>
      </c>
      <c r="E125" s="61"/>
      <c r="F125" s="62">
        <f>D125+E125</f>
        <v>39000</v>
      </c>
      <c r="G125" s="66">
        <v>39000</v>
      </c>
      <c r="H125" s="66"/>
      <c r="I125" s="66"/>
    </row>
    <row r="126" spans="1:9" s="3" customFormat="1" ht="12.75">
      <c r="A126" s="25">
        <v>2</v>
      </c>
      <c r="B126" s="25" t="s">
        <v>36</v>
      </c>
      <c r="C126" s="54" t="s">
        <v>117</v>
      </c>
      <c r="D126" s="39">
        <v>6000</v>
      </c>
      <c r="E126" s="61"/>
      <c r="F126" s="62">
        <f aca="true" t="shared" si="33" ref="F126:F151">D126+E126</f>
        <v>6000</v>
      </c>
      <c r="G126" s="66">
        <v>6000</v>
      </c>
      <c r="H126" s="66"/>
      <c r="I126" s="66"/>
    </row>
    <row r="127" spans="1:11" s="67" customFormat="1" ht="38.25">
      <c r="A127" s="25">
        <v>3</v>
      </c>
      <c r="B127" s="25" t="s">
        <v>36</v>
      </c>
      <c r="C127" s="61" t="s">
        <v>118</v>
      </c>
      <c r="D127" s="39">
        <v>45000</v>
      </c>
      <c r="E127" s="61"/>
      <c r="F127" s="62">
        <f t="shared" si="33"/>
        <v>45000</v>
      </c>
      <c r="G127" s="66">
        <v>45000</v>
      </c>
      <c r="H127" s="66"/>
      <c r="I127" s="66"/>
      <c r="K127" s="3"/>
    </row>
    <row r="128" spans="1:9" s="3" customFormat="1" ht="38.25">
      <c r="A128" s="25">
        <v>4</v>
      </c>
      <c r="B128" s="25" t="s">
        <v>36</v>
      </c>
      <c r="C128" s="54" t="s">
        <v>119</v>
      </c>
      <c r="D128" s="39">
        <v>35000</v>
      </c>
      <c r="E128" s="61"/>
      <c r="F128" s="62">
        <f t="shared" si="33"/>
        <v>35000</v>
      </c>
      <c r="G128" s="66">
        <v>35000</v>
      </c>
      <c r="H128" s="66"/>
      <c r="I128" s="66"/>
    </row>
    <row r="129" spans="1:9" s="3" customFormat="1" ht="25.5">
      <c r="A129" s="25">
        <v>5</v>
      </c>
      <c r="B129" s="25" t="s">
        <v>36</v>
      </c>
      <c r="C129" s="61" t="s">
        <v>120</v>
      </c>
      <c r="D129" s="39">
        <v>49000</v>
      </c>
      <c r="E129" s="61"/>
      <c r="F129" s="62">
        <f t="shared" si="33"/>
        <v>49000</v>
      </c>
      <c r="G129" s="66">
        <v>49000</v>
      </c>
      <c r="H129" s="66"/>
      <c r="I129" s="66"/>
    </row>
    <row r="130" spans="1:9" s="3" customFormat="1" ht="25.5">
      <c r="A130" s="25">
        <v>6</v>
      </c>
      <c r="B130" s="25" t="s">
        <v>36</v>
      </c>
      <c r="C130" s="61" t="s">
        <v>121</v>
      </c>
      <c r="D130" s="39">
        <v>0</v>
      </c>
      <c r="E130" s="61"/>
      <c r="F130" s="62">
        <f t="shared" si="33"/>
        <v>0</v>
      </c>
      <c r="G130" s="66">
        <v>0</v>
      </c>
      <c r="H130" s="66"/>
      <c r="I130" s="66"/>
    </row>
    <row r="131" spans="1:9" s="3" customFormat="1" ht="38.25">
      <c r="A131" s="25">
        <v>7</v>
      </c>
      <c r="B131" s="25" t="s">
        <v>41</v>
      </c>
      <c r="C131" s="54" t="s">
        <v>122</v>
      </c>
      <c r="D131" s="39">
        <v>550000</v>
      </c>
      <c r="E131" s="61"/>
      <c r="F131" s="62">
        <f t="shared" si="33"/>
        <v>550000</v>
      </c>
      <c r="G131" s="66">
        <v>550000</v>
      </c>
      <c r="H131" s="66"/>
      <c r="I131" s="66"/>
    </row>
    <row r="132" spans="1:9" s="3" customFormat="1" ht="12.75">
      <c r="A132" s="25">
        <v>8</v>
      </c>
      <c r="B132" s="25" t="s">
        <v>36</v>
      </c>
      <c r="C132" s="54" t="s">
        <v>123</v>
      </c>
      <c r="D132" s="39">
        <v>40000</v>
      </c>
      <c r="E132" s="61"/>
      <c r="F132" s="62">
        <f t="shared" si="33"/>
        <v>40000</v>
      </c>
      <c r="G132" s="66">
        <v>40000</v>
      </c>
      <c r="H132" s="66"/>
      <c r="I132" s="66"/>
    </row>
    <row r="133" spans="1:9" s="3" customFormat="1" ht="25.5">
      <c r="A133" s="25">
        <v>9</v>
      </c>
      <c r="B133" s="25" t="s">
        <v>36</v>
      </c>
      <c r="C133" s="54" t="s">
        <v>124</v>
      </c>
      <c r="D133" s="39">
        <v>63000</v>
      </c>
      <c r="E133" s="61"/>
      <c r="F133" s="62">
        <f t="shared" si="33"/>
        <v>63000</v>
      </c>
      <c r="G133" s="66">
        <v>63000</v>
      </c>
      <c r="H133" s="66"/>
      <c r="I133" s="66"/>
    </row>
    <row r="134" spans="1:9" s="3" customFormat="1" ht="25.5">
      <c r="A134" s="25">
        <v>10</v>
      </c>
      <c r="B134" s="25" t="s">
        <v>36</v>
      </c>
      <c r="C134" s="61" t="s">
        <v>125</v>
      </c>
      <c r="D134" s="39">
        <v>90000</v>
      </c>
      <c r="E134" s="61"/>
      <c r="F134" s="62">
        <f t="shared" si="33"/>
        <v>90000</v>
      </c>
      <c r="G134" s="66">
        <v>60000</v>
      </c>
      <c r="H134" s="66">
        <v>30000</v>
      </c>
      <c r="I134" s="66"/>
    </row>
    <row r="135" spans="1:9" s="3" customFormat="1" ht="25.5">
      <c r="A135" s="25">
        <v>11</v>
      </c>
      <c r="B135" s="25" t="s">
        <v>36</v>
      </c>
      <c r="C135" s="54" t="s">
        <v>153</v>
      </c>
      <c r="D135" s="39">
        <v>19000</v>
      </c>
      <c r="E135" s="61"/>
      <c r="F135" s="62">
        <f t="shared" si="33"/>
        <v>19000</v>
      </c>
      <c r="G135" s="66"/>
      <c r="H135" s="66">
        <v>19000</v>
      </c>
      <c r="I135" s="66"/>
    </row>
    <row r="136" spans="1:9" s="3" customFormat="1" ht="12.75">
      <c r="A136" s="25">
        <v>12</v>
      </c>
      <c r="B136" s="25" t="s">
        <v>36</v>
      </c>
      <c r="C136" s="54" t="s">
        <v>154</v>
      </c>
      <c r="D136" s="39">
        <v>8000</v>
      </c>
      <c r="E136" s="61"/>
      <c r="F136" s="62">
        <f t="shared" si="33"/>
        <v>8000</v>
      </c>
      <c r="G136" s="66"/>
      <c r="H136" s="66">
        <v>8000</v>
      </c>
      <c r="I136" s="66"/>
    </row>
    <row r="137" spans="1:9" s="3" customFormat="1" ht="12.75">
      <c r="A137" s="25">
        <v>13</v>
      </c>
      <c r="B137" s="25" t="s">
        <v>36</v>
      </c>
      <c r="C137" s="54" t="s">
        <v>155</v>
      </c>
      <c r="D137" s="39">
        <v>3000</v>
      </c>
      <c r="E137" s="61"/>
      <c r="F137" s="62">
        <f t="shared" si="33"/>
        <v>3000</v>
      </c>
      <c r="G137" s="66"/>
      <c r="H137" s="66">
        <v>3000</v>
      </c>
      <c r="I137" s="66"/>
    </row>
    <row r="138" spans="1:9" s="3" customFormat="1" ht="12.75">
      <c r="A138" s="25">
        <v>14</v>
      </c>
      <c r="B138" s="25" t="s">
        <v>36</v>
      </c>
      <c r="C138" s="54" t="s">
        <v>156</v>
      </c>
      <c r="D138" s="39">
        <v>5000</v>
      </c>
      <c r="E138" s="61"/>
      <c r="F138" s="62">
        <f t="shared" si="33"/>
        <v>5000</v>
      </c>
      <c r="G138" s="66"/>
      <c r="H138" s="66">
        <v>5000</v>
      </c>
      <c r="I138" s="66"/>
    </row>
    <row r="139" spans="1:9" s="3" customFormat="1" ht="12.75">
      <c r="A139" s="25">
        <v>15</v>
      </c>
      <c r="B139" s="25" t="s">
        <v>36</v>
      </c>
      <c r="C139" s="54" t="s">
        <v>157</v>
      </c>
      <c r="D139" s="39">
        <v>0</v>
      </c>
      <c r="E139" s="61"/>
      <c r="F139" s="62">
        <f t="shared" si="33"/>
        <v>0</v>
      </c>
      <c r="G139" s="66"/>
      <c r="H139" s="66">
        <v>0</v>
      </c>
      <c r="I139" s="66"/>
    </row>
    <row r="140" spans="1:9" s="3" customFormat="1" ht="25.5">
      <c r="A140" s="25">
        <v>16</v>
      </c>
      <c r="B140" s="25" t="s">
        <v>36</v>
      </c>
      <c r="C140" s="54" t="s">
        <v>158</v>
      </c>
      <c r="D140" s="39">
        <v>120000</v>
      </c>
      <c r="E140" s="61"/>
      <c r="F140" s="62">
        <f t="shared" si="33"/>
        <v>120000</v>
      </c>
      <c r="G140" s="66"/>
      <c r="H140" s="66">
        <v>120000</v>
      </c>
      <c r="I140" s="66"/>
    </row>
    <row r="141" spans="1:9" s="3" customFormat="1" ht="25.5">
      <c r="A141" s="25">
        <v>17</v>
      </c>
      <c r="B141" s="25" t="s">
        <v>36</v>
      </c>
      <c r="C141" s="54" t="s">
        <v>159</v>
      </c>
      <c r="D141" s="39">
        <v>13000</v>
      </c>
      <c r="E141" s="61"/>
      <c r="F141" s="62">
        <f t="shared" si="33"/>
        <v>13000</v>
      </c>
      <c r="G141" s="66"/>
      <c r="H141" s="66">
        <v>13000</v>
      </c>
      <c r="I141" s="66"/>
    </row>
    <row r="142" spans="1:9" s="3" customFormat="1" ht="12.75">
      <c r="A142" s="25">
        <v>18</v>
      </c>
      <c r="B142" s="25" t="s">
        <v>36</v>
      </c>
      <c r="C142" s="54" t="s">
        <v>160</v>
      </c>
      <c r="D142" s="39">
        <v>50000</v>
      </c>
      <c r="E142" s="61"/>
      <c r="F142" s="62">
        <f t="shared" si="33"/>
        <v>50000</v>
      </c>
      <c r="G142" s="66">
        <v>50000</v>
      </c>
      <c r="H142" s="66">
        <v>0</v>
      </c>
      <c r="I142" s="66"/>
    </row>
    <row r="143" spans="1:9" s="3" customFormat="1" ht="25.5">
      <c r="A143" s="25">
        <v>19</v>
      </c>
      <c r="B143" s="25" t="s">
        <v>36</v>
      </c>
      <c r="C143" s="54" t="s">
        <v>161</v>
      </c>
      <c r="D143" s="39">
        <v>53000</v>
      </c>
      <c r="E143" s="61"/>
      <c r="F143" s="62">
        <f t="shared" si="33"/>
        <v>53000</v>
      </c>
      <c r="G143" s="66"/>
      <c r="H143" s="66">
        <v>53000</v>
      </c>
      <c r="I143" s="66"/>
    </row>
    <row r="144" spans="1:11" s="67" customFormat="1" ht="25.5">
      <c r="A144" s="25">
        <v>20</v>
      </c>
      <c r="B144" s="25" t="s">
        <v>36</v>
      </c>
      <c r="C144" s="61" t="s">
        <v>172</v>
      </c>
      <c r="D144" s="39">
        <v>1700000</v>
      </c>
      <c r="E144" s="61"/>
      <c r="F144" s="62">
        <f t="shared" si="33"/>
        <v>1700000</v>
      </c>
      <c r="G144" s="66">
        <v>800000</v>
      </c>
      <c r="H144" s="66"/>
      <c r="I144" s="66">
        <v>900000</v>
      </c>
      <c r="K144" s="3"/>
    </row>
    <row r="145" spans="1:11" s="67" customFormat="1" ht="12.75">
      <c r="A145" s="25">
        <v>21</v>
      </c>
      <c r="B145" s="25" t="s">
        <v>36</v>
      </c>
      <c r="C145" s="61" t="s">
        <v>162</v>
      </c>
      <c r="D145" s="61">
        <v>500000</v>
      </c>
      <c r="E145" s="61"/>
      <c r="F145" s="62">
        <f t="shared" si="33"/>
        <v>500000</v>
      </c>
      <c r="G145" s="66"/>
      <c r="H145" s="66"/>
      <c r="I145" s="66">
        <v>500000</v>
      </c>
      <c r="K145" s="3"/>
    </row>
    <row r="146" spans="1:11" s="67" customFormat="1" ht="12.75">
      <c r="A146" s="25">
        <v>22</v>
      </c>
      <c r="B146" s="25" t="s">
        <v>36</v>
      </c>
      <c r="C146" s="61" t="s">
        <v>163</v>
      </c>
      <c r="D146" s="61">
        <v>14000</v>
      </c>
      <c r="E146" s="61"/>
      <c r="F146" s="62">
        <f t="shared" si="33"/>
        <v>14000</v>
      </c>
      <c r="G146" s="66"/>
      <c r="H146" s="66"/>
      <c r="I146" s="66">
        <v>14000</v>
      </c>
      <c r="K146" s="3"/>
    </row>
    <row r="147" spans="1:11" s="67" customFormat="1" ht="25.5">
      <c r="A147" s="25">
        <v>23</v>
      </c>
      <c r="B147" s="25" t="s">
        <v>167</v>
      </c>
      <c r="C147" s="61" t="s">
        <v>164</v>
      </c>
      <c r="D147" s="61">
        <v>38000</v>
      </c>
      <c r="E147" s="61"/>
      <c r="F147" s="62">
        <f t="shared" si="33"/>
        <v>38000</v>
      </c>
      <c r="G147" s="66"/>
      <c r="H147" s="66"/>
      <c r="I147" s="66">
        <v>38000</v>
      </c>
      <c r="K147" s="3"/>
    </row>
    <row r="148" spans="1:11" s="67" customFormat="1" ht="12.75">
      <c r="A148" s="25">
        <v>24</v>
      </c>
      <c r="B148" s="25" t="s">
        <v>36</v>
      </c>
      <c r="C148" s="61" t="s">
        <v>165</v>
      </c>
      <c r="D148" s="39">
        <v>160000</v>
      </c>
      <c r="E148" s="61"/>
      <c r="F148" s="62">
        <f t="shared" si="33"/>
        <v>160000</v>
      </c>
      <c r="G148" s="66"/>
      <c r="H148" s="66"/>
      <c r="I148" s="66">
        <v>160000</v>
      </c>
      <c r="K148" s="3"/>
    </row>
    <row r="149" spans="1:11" s="67" customFormat="1" ht="51">
      <c r="A149" s="25">
        <v>25</v>
      </c>
      <c r="B149" s="25" t="s">
        <v>167</v>
      </c>
      <c r="C149" s="61" t="s">
        <v>166</v>
      </c>
      <c r="D149" s="39">
        <v>100000</v>
      </c>
      <c r="E149" s="61"/>
      <c r="F149" s="62">
        <f t="shared" si="33"/>
        <v>100000</v>
      </c>
      <c r="G149" s="66"/>
      <c r="H149" s="66"/>
      <c r="I149" s="66">
        <v>100000</v>
      </c>
      <c r="K149" s="3"/>
    </row>
    <row r="150" spans="1:11" s="67" customFormat="1" ht="12.75">
      <c r="A150" s="25">
        <v>26</v>
      </c>
      <c r="B150" s="25" t="s">
        <v>36</v>
      </c>
      <c r="C150" s="61" t="s">
        <v>168</v>
      </c>
      <c r="D150" s="39">
        <v>30000</v>
      </c>
      <c r="E150" s="61"/>
      <c r="F150" s="62">
        <f t="shared" si="33"/>
        <v>30000</v>
      </c>
      <c r="G150" s="66">
        <v>30000</v>
      </c>
      <c r="H150" s="66"/>
      <c r="I150" s="66"/>
      <c r="K150" s="3"/>
    </row>
    <row r="151" spans="1:11" s="67" customFormat="1" ht="12.75">
      <c r="A151" s="25">
        <v>27</v>
      </c>
      <c r="B151" s="25" t="s">
        <v>36</v>
      </c>
      <c r="C151" s="61" t="s">
        <v>169</v>
      </c>
      <c r="D151" s="39">
        <v>10000</v>
      </c>
      <c r="E151" s="61"/>
      <c r="F151" s="62">
        <f t="shared" si="33"/>
        <v>10000</v>
      </c>
      <c r="G151" s="66">
        <v>10000</v>
      </c>
      <c r="H151" s="66"/>
      <c r="I151" s="66"/>
      <c r="K151" s="3"/>
    </row>
  </sheetData>
  <sheetProtection/>
  <autoFilter ref="A4:I151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984251968503937" right="0.2362204724409449" top="1.220472440944882" bottom="0.7086614173228347" header="0.5118110236220472" footer="0.4724409448818898"/>
  <pageSetup horizontalDpi="600" verticalDpi="600" orientation="portrait" paperSize="9" scale="85" r:id="rId1"/>
  <headerFooter alignWithMargins="0">
    <oddHeader>&amp;L&amp;"Arial,Aldin"ROMÂNIA
JUDEŢUL MUREŞ
CONSILIUL JUDEŢEAN&amp;C
&amp;"Arial,Aldin"PROGRAMUL DE INVESTIŢII PE ANUL 2013&amp;R&amp;"Arial,Aldin"ANEXA nr.7/d la HCJM nr.____/_________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2013-10-24T17:22:52Z</cp:lastPrinted>
  <dcterms:created xsi:type="dcterms:W3CDTF">2013-08-13T07:13:43Z</dcterms:created>
  <dcterms:modified xsi:type="dcterms:W3CDTF">2013-10-28T08:18:27Z</dcterms:modified>
  <cp:category/>
  <cp:version/>
  <cp:contentType/>
  <cp:contentStatus/>
</cp:coreProperties>
</file>