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 9" sheetId="1" r:id="rId1"/>
    <sheet name="anexa 9 1" sheetId="2" r:id="rId2"/>
  </sheets>
  <definedNames>
    <definedName name="_xlnm.Print_Titles" localSheetId="1">'anexa 9 1'!$1:$3</definedName>
  </definedNames>
  <calcPr fullCalcOnLoad="1"/>
</workbook>
</file>

<file path=xl/sharedStrings.xml><?xml version="1.0" encoding="utf-8"?>
<sst xmlns="http://schemas.openxmlformats.org/spreadsheetml/2006/main" count="807" uniqueCount="577">
  <si>
    <t xml:space="preserve">P R O G R A M U L </t>
  </si>
  <si>
    <t>in anul 2012</t>
  </si>
  <si>
    <t>Nr. Crt.</t>
  </si>
  <si>
    <t>Capitol de cheltuieli
Denumire obiectiv sau lucrare</t>
  </si>
  <si>
    <t>Fizic (km)</t>
  </si>
  <si>
    <t>A</t>
  </si>
  <si>
    <t>B</t>
  </si>
  <si>
    <t>C</t>
  </si>
  <si>
    <t>I.</t>
  </si>
  <si>
    <t xml:space="preserve">CHELTUIELI de INTRETINERE si REPARATII </t>
  </si>
  <si>
    <t>CURENTE - TOTAL (A+B+C+D), din care:</t>
  </si>
  <si>
    <t>A.</t>
  </si>
  <si>
    <t>Servicii pregătitoare aferente întreţinerii şi reparării drumurilor publice (1+2+3+4+5)</t>
  </si>
  <si>
    <t>Cadastrul drumurilor publice</t>
  </si>
  <si>
    <t xml:space="preserve">Întocmirea documentaţiilor tehnico - economice  </t>
  </si>
  <si>
    <t>4</t>
  </si>
  <si>
    <t>Studii, cercetări, experimentări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</si>
  <si>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</si>
  <si>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</si>
  <si>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</si>
  <si>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</si>
  <si>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</t>
  </si>
  <si>
    <t>Întreţinere drumuri pietruite</t>
  </si>
  <si>
    <t>Întreţinerea comună a tuturor drumurilor</t>
  </si>
  <si>
    <t>5</t>
  </si>
  <si>
    <t>Întreţinerea curentă pe timp de iarnă</t>
  </si>
  <si>
    <t>C.</t>
  </si>
  <si>
    <t>Lucrări şi servicii privind întreţinerea periodică a drumurilor publice(1+2)</t>
  </si>
  <si>
    <t>1</t>
  </si>
  <si>
    <t>2</t>
  </si>
  <si>
    <t>D.</t>
  </si>
  <si>
    <t xml:space="preserve">Lucrări privind reparaţii curente la drumurile publice </t>
  </si>
  <si>
    <t>Lucrări accidentale</t>
  </si>
  <si>
    <t>1.1</t>
  </si>
  <si>
    <t>Eliminare puncte periculoase DJ143 Daneş-Criş</t>
  </si>
  <si>
    <t>1.2</t>
  </si>
  <si>
    <t>2.</t>
  </si>
  <si>
    <t>Îmbrăcăminţi uşoare rutiere - DJ 153C Reghin-Lăpuşna km 26+430-26+930 şi km 18+103-19+570 (Exec)</t>
  </si>
  <si>
    <t>II.</t>
  </si>
  <si>
    <t xml:space="preserve">CHELTUIELI de INVESTITII si REPARATII </t>
  </si>
  <si>
    <t>CAPITALE  - TOTAL (E), din care:</t>
  </si>
  <si>
    <t>E.</t>
  </si>
  <si>
    <t>Documentaţii tehnico - economice</t>
  </si>
  <si>
    <t>2.1.</t>
  </si>
  <si>
    <t>Reabilitare DJ 136 - 136A Sg. de Pădure - Bezid</t>
  </si>
  <si>
    <t>2.2.</t>
  </si>
  <si>
    <t>Lărgire drum DJ 154J Breaza-Voivodeni-Glodeni km 10+800-13+900</t>
  </si>
  <si>
    <t>2.3.</t>
  </si>
  <si>
    <t>Reabilitare DJ 154E Reghin-Solovăstru+Jabeniţa</t>
  </si>
  <si>
    <t>2.4.</t>
  </si>
  <si>
    <t>Reabilitare DJ 142D Botorca-Deleni-Băgaciu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</si>
  <si>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</si>
  <si>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</si>
  <si>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</si>
  <si>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</si>
  <si>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</si>
  <si>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Consolidare pod DJ 106  km 93+756</t>
  </si>
  <si>
    <t>TOTAL  PROGRAM DRUMURI (I+II)</t>
  </si>
  <si>
    <t xml:space="preserve"> Asigurarea calităţii şi a controlului tehnic al  calităţii la covoare si plombări</t>
  </si>
  <si>
    <t>Reabilitări drumuri judeţene (2.1+2.2+2.3+2.4)</t>
  </si>
  <si>
    <t>Siguranţa rutieră/indicatoare,parapeti,marcaje</t>
  </si>
  <si>
    <t>Covoare bituminoase (detaliat in Anexa ) - 55 km -</t>
  </si>
  <si>
    <t xml:space="preserve">Lucrări accidentale  </t>
  </si>
  <si>
    <t>LUCRĂRILOR ŞI SERVICIILOR DE INTREŢINERE ŞI REPARAŢII</t>
  </si>
  <si>
    <t>la drumurile publice judeţene din judeţul Mureş</t>
  </si>
  <si>
    <t xml:space="preserve"> Total
 2012 </t>
  </si>
  <si>
    <t>Program
2012</t>
  </si>
  <si>
    <t xml:space="preserve"> 
Lucrări în  continuare   din   2011</t>
  </si>
  <si>
    <t>Obiective de investiţii (1+…+6)</t>
  </si>
  <si>
    <t>Nr. crt.</t>
  </si>
  <si>
    <t>Denumire drum judeţean</t>
  </si>
  <si>
    <t>Poziţii km</t>
  </si>
  <si>
    <t>Total km</t>
  </si>
  <si>
    <t>Realizat pe 2010</t>
  </si>
  <si>
    <t>Diferenţa propusă
 pentru 2011</t>
  </si>
  <si>
    <t xml:space="preserve">Localitatea/
Comuna </t>
  </si>
  <si>
    <t>ETAPA I  2011</t>
  </si>
  <si>
    <t>ETAPA II
2011</t>
  </si>
  <si>
    <t>2012-2013
TOTAL km</t>
  </si>
  <si>
    <t>ETAPA I</t>
  </si>
  <si>
    <t>ETAPA II</t>
  </si>
  <si>
    <t>km</t>
  </si>
  <si>
    <t>Fizic</t>
  </si>
  <si>
    <t xml:space="preserve"> </t>
  </si>
  <si>
    <t>ZONA GĂNEŞTI</t>
  </si>
  <si>
    <t>1.</t>
  </si>
  <si>
    <t>DJ 142 Târnăveni-Bălăuşeri</t>
  </si>
  <si>
    <t>1+250-3+500</t>
  </si>
  <si>
    <t>T-veni - Găneşti</t>
  </si>
  <si>
    <t>3+500-6+000</t>
  </si>
  <si>
    <t>Găneşti</t>
  </si>
  <si>
    <t>6+000-8+000</t>
  </si>
  <si>
    <t>Găneşti-Abuş</t>
  </si>
  <si>
    <t>8+000-10+000</t>
  </si>
  <si>
    <t>Mica</t>
  </si>
  <si>
    <t>10+000-16+000</t>
  </si>
  <si>
    <t>Mica-Căpâlna de Sus-Idrifaia</t>
  </si>
  <si>
    <t>16+000-20+000</t>
  </si>
  <si>
    <t>19+000-20+000</t>
  </si>
  <si>
    <t>16+000-19+000</t>
  </si>
  <si>
    <t>Suplac</t>
  </si>
  <si>
    <t>20+000-23+500</t>
  </si>
  <si>
    <t>Suplac-Odrihei</t>
  </si>
  <si>
    <t>23+500-31+600</t>
  </si>
  <si>
    <t>Suplac-Odrihei-Coroisânmartin-Coroi</t>
  </si>
  <si>
    <t>31+600-34+850</t>
  </si>
  <si>
    <t>Bălăuşeri</t>
  </si>
  <si>
    <t>Total km pe DJ 142</t>
  </si>
  <si>
    <t>DJ 142A Găneşti-Băgaciu-lim. jud. Sibiu</t>
  </si>
  <si>
    <t>1+000-2+000</t>
  </si>
  <si>
    <t>2+000-4+000</t>
  </si>
  <si>
    <t>Găneşti-Băgaciu</t>
  </si>
  <si>
    <t>4+000-5+000</t>
  </si>
  <si>
    <t>6+000-7+500</t>
  </si>
  <si>
    <t>Băgaciu</t>
  </si>
  <si>
    <t>Total km pe DJ 142A</t>
  </si>
  <si>
    <t>3.</t>
  </si>
  <si>
    <t>DJ 142D Botorca-Băgaciu</t>
  </si>
  <si>
    <t>2+700-6+201</t>
  </si>
  <si>
    <t xml:space="preserve">  Deleni-Băgaciu</t>
  </si>
  <si>
    <t>Total km pe DJ 142D</t>
  </si>
  <si>
    <t xml:space="preserve">4. </t>
  </si>
  <si>
    <t>DJ 151B Ungheni-Căpâlna-Cund-lim. jud. Sibiu</t>
  </si>
  <si>
    <t>0+700-2+000</t>
  </si>
  <si>
    <t>Ungheni-Cerghizel</t>
  </si>
  <si>
    <t>2+000-3+000</t>
  </si>
  <si>
    <t>Cerghizel</t>
  </si>
  <si>
    <t>3+000-4+000</t>
  </si>
  <si>
    <t>Cerghizel-Cerghid</t>
  </si>
  <si>
    <t>5+000 - 7+200</t>
  </si>
  <si>
    <t>Cerghid</t>
  </si>
  <si>
    <t>7+200-11+100</t>
  </si>
  <si>
    <t>Cerghid-int.DJ 142</t>
  </si>
  <si>
    <t>13+000-14+000</t>
  </si>
  <si>
    <t>Idrifaia</t>
  </si>
  <si>
    <t>19+100-21+700</t>
  </si>
  <si>
    <t>Bahnea-Gogan</t>
  </si>
  <si>
    <t>24+266-26+266</t>
  </si>
  <si>
    <t>Gogan-Cund(comuna Bahnea)</t>
  </si>
  <si>
    <t>Total km pe DJ 151B</t>
  </si>
  <si>
    <t>Total km covoare bituminoase zona Găneşti</t>
  </si>
  <si>
    <t>ZONA GORNEŞTI</t>
  </si>
  <si>
    <t>DJ 153 Reghin-Sovata</t>
  </si>
  <si>
    <t>0+700-2+700</t>
  </si>
  <si>
    <t>0+700-4+000</t>
  </si>
  <si>
    <t>Reghin(DN15)-Beica de Jos</t>
  </si>
  <si>
    <t>2+700-4+360</t>
  </si>
  <si>
    <t>Reghin-Beica de Jos</t>
  </si>
  <si>
    <t>4+420-6+000</t>
  </si>
  <si>
    <t>Beica de Jos</t>
  </si>
  <si>
    <t>9+000-10+100</t>
  </si>
  <si>
    <t>Nadăşa (Beica)</t>
  </si>
  <si>
    <t>10+100-12+100</t>
  </si>
  <si>
    <t>Nadăşa</t>
  </si>
  <si>
    <t>12+100-12+650</t>
  </si>
  <si>
    <t>15+520-15+820</t>
  </si>
  <si>
    <t>Chiheru de Jos</t>
  </si>
  <si>
    <t>16+000-17+750</t>
  </si>
  <si>
    <t>19+000-19+690</t>
  </si>
  <si>
    <t>Chiheru de Sus</t>
  </si>
  <si>
    <t>20+000-20+600</t>
  </si>
  <si>
    <t>21+700-21+730</t>
  </si>
  <si>
    <t>Chiheru de Sus-Eremitu</t>
  </si>
  <si>
    <t>22+000-24+000</t>
  </si>
  <si>
    <t>Eremitu</t>
  </si>
  <si>
    <t>24+000-25+000</t>
  </si>
  <si>
    <t>25+000-25+750</t>
  </si>
  <si>
    <t>26+900-27+050</t>
  </si>
  <si>
    <t>Eremitu-Câmpu Cetăţii</t>
  </si>
  <si>
    <t>28+000-29+000</t>
  </si>
  <si>
    <t>Eremitu-Săcădat</t>
  </si>
  <si>
    <t>30+000-31+000</t>
  </si>
  <si>
    <t>Săcădat</t>
  </si>
  <si>
    <t>Total km pe DJ 153</t>
  </si>
  <si>
    <t xml:space="preserve">DJ153A Ernei-Eremitu </t>
  </si>
  <si>
    <t>0+000-1+000</t>
  </si>
  <si>
    <t>Ernei</t>
  </si>
  <si>
    <t>3+300-4+500</t>
  </si>
  <si>
    <t>Icland (Ernei)</t>
  </si>
  <si>
    <t>4+500-5+800</t>
  </si>
  <si>
    <t>Icland</t>
  </si>
  <si>
    <t>7+000-8+000</t>
  </si>
  <si>
    <t>Căluşeri-Isla</t>
  </si>
  <si>
    <t>8+000-10+200</t>
  </si>
  <si>
    <t>Căluşeri-Isla
(Ernei,Hodosa)</t>
  </si>
  <si>
    <t>12+660-14+250</t>
  </si>
  <si>
    <t>Isla (Hodosa)</t>
  </si>
  <si>
    <t>14+800-16+250</t>
  </si>
  <si>
    <t>Isla-Dămieni (Hodosa)</t>
  </si>
  <si>
    <t>17+700-19+950</t>
  </si>
  <si>
    <t>Isla-Dămieni
(Hodosa-Eremitu)</t>
  </si>
  <si>
    <t>19+950-24+000</t>
  </si>
  <si>
    <t>Dămieni</t>
  </si>
  <si>
    <t>24+000-26+200</t>
  </si>
  <si>
    <t>26+200-26+230</t>
  </si>
  <si>
    <t>Total km pe DJ 153A</t>
  </si>
  <si>
    <t>DJ 153B Dumbrăvioara-Fărăgău</t>
  </si>
  <si>
    <t>0+000-1+600</t>
  </si>
  <si>
    <t>Dumbrăvioara- Glodeni</t>
  </si>
  <si>
    <t>1+700-3+700</t>
  </si>
  <si>
    <t>1+700-3+670</t>
  </si>
  <si>
    <t>Glodeni</t>
  </si>
  <si>
    <t>4+700-5+210</t>
  </si>
  <si>
    <t>Glodeni-Păingeni</t>
  </si>
  <si>
    <t>5+200-7+500</t>
  </si>
  <si>
    <t>Glodeni-Păingeni(Glodeni)</t>
  </si>
  <si>
    <t>8+660-9+260</t>
  </si>
  <si>
    <t>Păingeni</t>
  </si>
  <si>
    <t>9+260-10+150</t>
  </si>
  <si>
    <t>Păingeni-
Poarta</t>
  </si>
  <si>
    <t>10+150-10+850</t>
  </si>
  <si>
    <t>Toldal-Merişor
(Glodeni-Voivodeni)</t>
  </si>
  <si>
    <t>12+000-13+000</t>
  </si>
  <si>
    <t>Toldal-Poarta
(Voivodeni)</t>
  </si>
  <si>
    <t>14+550-16+550</t>
  </si>
  <si>
    <t>Poarta-Faragau
(Faragau)</t>
  </si>
  <si>
    <t>17+830-18+830</t>
  </si>
  <si>
    <t>Fărăgău</t>
  </si>
  <si>
    <t>Total km pe DJ 153B</t>
  </si>
  <si>
    <t>4.</t>
  </si>
  <si>
    <t>DJ 154H  DJ 153B-Băla</t>
  </si>
  <si>
    <t>3+100-4+430</t>
  </si>
  <si>
    <t>Băla</t>
  </si>
  <si>
    <t>4+330-4+830</t>
  </si>
  <si>
    <t>Total km pe DJ 154H - Băla</t>
  </si>
  <si>
    <t>Total km covoare bituminoase zona Gorneşti</t>
  </si>
  <si>
    <t>III.</t>
  </si>
  <si>
    <t>ZONA MIERCUREA NIRAJULUI</t>
  </si>
  <si>
    <t xml:space="preserve">1. </t>
  </si>
  <si>
    <t>DJ 135 Tg. Mureş- Miercurea Niraj</t>
  </si>
  <si>
    <t>2+060-5+060</t>
  </si>
  <si>
    <t xml:space="preserve"> Livezeni-Sânişor</t>
  </si>
  <si>
    <t>5+060-10+350</t>
  </si>
  <si>
    <t xml:space="preserve"> Livezeni-Sânişor(Livezeni-Miercurea Niraj)</t>
  </si>
  <si>
    <t>11+350-19+225</t>
  </si>
  <si>
    <t>Lăureni-Tâmpa
(Miercurea Niraj)</t>
  </si>
  <si>
    <t>22+720-25+500</t>
  </si>
  <si>
    <t>M.Niraj-Bereni (Miercurea Niraj)</t>
  </si>
  <si>
    <t>25+500-27+500</t>
  </si>
  <si>
    <t xml:space="preserve">Bereni
</t>
  </si>
  <si>
    <t>27+500-29+874</t>
  </si>
  <si>
    <t>Bereni,
Măgherani</t>
  </si>
  <si>
    <t>Total km pe DJ 135</t>
  </si>
  <si>
    <t>DJ 135A Viforoasa-Hodoşa</t>
  </si>
  <si>
    <t>Viforoasa, Neaua</t>
  </si>
  <si>
    <t>1+000-2+300</t>
  </si>
  <si>
    <t>Viforoasa-Vadaş</t>
  </si>
  <si>
    <t>2+300-2+800</t>
  </si>
  <si>
    <t>Vadas</t>
  </si>
  <si>
    <t>2+800-4+500</t>
  </si>
  <si>
    <t>4+500-6+500</t>
  </si>
  <si>
    <t>Neaua-Sinsimion-Rigmani</t>
  </si>
  <si>
    <t>6+500-10+350</t>
  </si>
  <si>
    <t>Rigmani-M.Niraj(Neaua)</t>
  </si>
  <si>
    <t>10+350-14+550</t>
  </si>
  <si>
    <t>6+500-14+550</t>
  </si>
  <si>
    <t>Rigmani-M.Niraj</t>
  </si>
  <si>
    <t>17+600-19+000</t>
  </si>
  <si>
    <t>M.Niraj-Valea
(M. Niraj-Vargata)</t>
  </si>
  <si>
    <t>22+200-23+200</t>
  </si>
  <si>
    <t>Vărgata</t>
  </si>
  <si>
    <t>23+200 - 23+800</t>
  </si>
  <si>
    <t>23+200-23+800</t>
  </si>
  <si>
    <t>Mitreşti</t>
  </si>
  <si>
    <t>24+200 - 25+600</t>
  </si>
  <si>
    <t>24+200-25+600</t>
  </si>
  <si>
    <t>Mitreşti -Hodoşa</t>
  </si>
  <si>
    <t>25+600-27+400</t>
  </si>
  <si>
    <t>Mitresti-Hodosa (Hodoşa)</t>
  </si>
  <si>
    <t>Total km pe DJ 135A</t>
  </si>
  <si>
    <t>DJ134 Fântânele-Veţca</t>
  </si>
  <si>
    <t>0+000-9+868</t>
  </si>
  <si>
    <t>Bordoşiu,Veţca</t>
  </si>
  <si>
    <t>Total km pe DJ 134</t>
  </si>
  <si>
    <t>Total km covoare bituminoase zona M. Niraj</t>
  </si>
  <si>
    <t>IV.</t>
  </si>
  <si>
    <t>ZONA REGHIN</t>
  </si>
  <si>
    <t>DJ 153C Reghin-Lăpuşna-lim. jud. Harghita</t>
  </si>
  <si>
    <t>1+690-9+706</t>
  </si>
  <si>
    <t>Reghin - Gurghiu
(Solovastru, Gurghiu)</t>
  </si>
  <si>
    <t>10+336-11+166</t>
  </si>
  <si>
    <t>Gurghiu</t>
  </si>
  <si>
    <t>11+166-12+336</t>
  </si>
  <si>
    <t>15+112-15+362</t>
  </si>
  <si>
    <t>Gurghiu-Ibăneşti</t>
  </si>
  <si>
    <t>19+566-21+406</t>
  </si>
  <si>
    <t>Ibăneşti -Ibăneşti Pădure</t>
  </si>
  <si>
    <t>21+606-22+760</t>
  </si>
  <si>
    <t>Ibăneşti Pădure</t>
  </si>
  <si>
    <t>22+800-24+300</t>
  </si>
  <si>
    <t>24+600-25+500</t>
  </si>
  <si>
    <t>24+600 - 25+500</t>
  </si>
  <si>
    <t>Total km pe DJ 153C</t>
  </si>
  <si>
    <t>DJ 153H Hodac-Toaca</t>
  </si>
  <si>
    <t>0+000-0+025</t>
  </si>
  <si>
    <t>Hodac</t>
  </si>
  <si>
    <t>0+025-0+045</t>
  </si>
  <si>
    <t>0+045-1+475</t>
  </si>
  <si>
    <t>1+475-1+575</t>
  </si>
  <si>
    <t>Total km pe DJ 153H</t>
  </si>
  <si>
    <t>DJ 154Reghin-Batoş-lim. jud. BN</t>
  </si>
  <si>
    <t>1+840-5+930</t>
  </si>
  <si>
    <t>Reghin -Dedrad (Batos)</t>
  </si>
  <si>
    <t>8+607-9+207</t>
  </si>
  <si>
    <t>Dedrad-Goreni(Batos)</t>
  </si>
  <si>
    <t>10+027-10+400</t>
  </si>
  <si>
    <t>Goreni (Batos)</t>
  </si>
  <si>
    <t>10+400 - 12+945</t>
  </si>
  <si>
    <t>Goreni-Batoş(Batos)</t>
  </si>
  <si>
    <t>12+945-15+745</t>
  </si>
  <si>
    <t>Batoş</t>
  </si>
  <si>
    <t>15+745-17+000</t>
  </si>
  <si>
    <t>Batoş - lim jud BN</t>
  </si>
  <si>
    <t>Total km pe DJ 154</t>
  </si>
  <si>
    <t>DJ 154AReghin- Ruşii Munţi-Deda(DN 15)</t>
  </si>
  <si>
    <t>2+800-4+700</t>
  </si>
  <si>
    <t>Reghin(DN15)-Ideciu de Jos</t>
  </si>
  <si>
    <t>5+900-6+600</t>
  </si>
  <si>
    <t>Ideciu de Jos</t>
  </si>
  <si>
    <t>6+600-7+400</t>
  </si>
  <si>
    <t>8+350-9+050</t>
  </si>
  <si>
    <t>Ideciu de Jos-Ideciu
 de Sus</t>
  </si>
  <si>
    <t>9+050-10+320</t>
  </si>
  <si>
    <t>Ideciu de Sus
(Ideciu de Jos)</t>
  </si>
  <si>
    <t>10+320-11+220</t>
  </si>
  <si>
    <t>Ideciu de Sus</t>
  </si>
  <si>
    <t>11+220-12+757</t>
  </si>
  <si>
    <t>Ideciu de Sus
Lunca Mureşului (Alunis)</t>
  </si>
  <si>
    <t>12+757-13+907</t>
  </si>
  <si>
    <t>Lunca Mureşului</t>
  </si>
  <si>
    <t>13+907-14+187</t>
  </si>
  <si>
    <t>Lunca Mureşului
(Alunis)</t>
  </si>
  <si>
    <t>14+187-15+337</t>
  </si>
  <si>
    <t>15+337-17+300</t>
  </si>
  <si>
    <t>Aluniş</t>
  </si>
  <si>
    <t>17+300-18+650</t>
  </si>
  <si>
    <t>18+650 - 20+640</t>
  </si>
  <si>
    <t>Aluniş-Ruşii Munţi
(Rusii Munti)</t>
  </si>
  <si>
    <t>20+640 - 21+740</t>
  </si>
  <si>
    <t>Ruşii Munţi</t>
  </si>
  <si>
    <t>Total km pe DJ 154A</t>
  </si>
  <si>
    <t>5.</t>
  </si>
  <si>
    <t>DJ 154B Vălenii de Mureş-Vătava-lim. jud. BN</t>
  </si>
  <si>
    <t>2+000-3+300</t>
  </si>
  <si>
    <t>Vălenii de Mureş-Rîpa de Jos</t>
  </si>
  <si>
    <t>7+180-8+780</t>
  </si>
  <si>
    <t>Vătava</t>
  </si>
  <si>
    <t>Total km pe DJ 154B</t>
  </si>
  <si>
    <t>6.</t>
  </si>
  <si>
    <t>DJ 154E Reghin-Solovăstru</t>
  </si>
  <si>
    <t>2+100-2+500</t>
  </si>
  <si>
    <t>Solovăstru</t>
  </si>
  <si>
    <t>2+200-3+500</t>
  </si>
  <si>
    <t>3+500 - 4+000</t>
  </si>
  <si>
    <t>4+650 - 5+650</t>
  </si>
  <si>
    <t>Solovăstru-Jabeniţa</t>
  </si>
  <si>
    <t>Total km pe DJ 154E</t>
  </si>
  <si>
    <t>7.</t>
  </si>
  <si>
    <t>DJ 162A  DN16-Cozma-lim. jud. BN</t>
  </si>
  <si>
    <t>0+000-4+677</t>
  </si>
  <si>
    <t>int.DN16- Tonciu Cozma</t>
  </si>
  <si>
    <t>4+677-6+177</t>
  </si>
  <si>
    <t>Cozma</t>
  </si>
  <si>
    <t>Total km pe DJ 162A</t>
  </si>
  <si>
    <t>Total km covoare bituminoase zona Reghin</t>
  </si>
  <si>
    <t>V.</t>
  </si>
  <si>
    <t>ZONA ŞĂULIA</t>
  </si>
  <si>
    <t>DJ 107G lim. jud. Alba-Aţintiş-Luduş</t>
  </si>
  <si>
    <t>23+000-24+000</t>
  </si>
  <si>
    <t>23+580-23+880</t>
  </si>
  <si>
    <t>Aţintiş</t>
  </si>
  <si>
    <t>23+880-26+300</t>
  </si>
  <si>
    <t>26+300-27+000</t>
  </si>
  <si>
    <t>27+000-29+000</t>
  </si>
  <si>
    <t>29+000-29+895</t>
  </si>
  <si>
    <t>Aţintiş-Luduş</t>
  </si>
  <si>
    <t>Total km pe DJ 107G</t>
  </si>
  <si>
    <t>DJ 151 Luduş Sărmaşu</t>
  </si>
  <si>
    <t>6+990-11+000</t>
  </si>
  <si>
    <t>Luduş -Tăureni (Singer)</t>
  </si>
  <si>
    <t>11+000-13+000</t>
  </si>
  <si>
    <t>Luduş -Tăureni</t>
  </si>
  <si>
    <t>13+000-14+400</t>
  </si>
  <si>
    <t>Tăureni</t>
  </si>
  <si>
    <t>15+400-16+400</t>
  </si>
  <si>
    <t xml:space="preserve">
Tăureni-Zau de Cîmpie</t>
  </si>
  <si>
    <t>16+400-17+061</t>
  </si>
  <si>
    <t>Tăureni-Zau de Cîmpie 
(Zau de Cimpie)</t>
  </si>
  <si>
    <t>17+061-18+061</t>
  </si>
  <si>
    <t>Zau de Cîmpie</t>
  </si>
  <si>
    <t>21+200-26+000</t>
  </si>
  <si>
    <t>Zau de Cîmpie- 
Miheşu de Cîmpie</t>
  </si>
  <si>
    <t>26+000-27+000</t>
  </si>
  <si>
    <t>Zau de Cîmpie-Miheşu de Cîmpie</t>
  </si>
  <si>
    <t>27+000-28+000</t>
  </si>
  <si>
    <t>28+000-28+642</t>
  </si>
  <si>
    <t>Miheşu de Cîmpie</t>
  </si>
  <si>
    <t>28+792-29+150</t>
  </si>
  <si>
    <t>29+150-31+500</t>
  </si>
  <si>
    <t>Miheşu de Cîmpie
Balda (Mihesu de Cimpie)</t>
  </si>
  <si>
    <t>34+000-35+000</t>
  </si>
  <si>
    <t>Sărmaşu (Balda)</t>
  </si>
  <si>
    <t>35+000-36+000</t>
  </si>
  <si>
    <t>Sărmaşu
(Balda)</t>
  </si>
  <si>
    <t>42+000-44+000</t>
  </si>
  <si>
    <t>Sărmaşu-Sărmăşel (Sarmasu)</t>
  </si>
  <si>
    <t>Total km pe DJ 151</t>
  </si>
  <si>
    <t>DJ 151A Şăulia-Band</t>
  </si>
  <si>
    <t>1+500-3+860</t>
  </si>
  <si>
    <t>Şăulia</t>
  </si>
  <si>
    <t>4+860-6+700</t>
  </si>
  <si>
    <t>6+700-8+000</t>
  </si>
  <si>
    <t>9+000-10+000</t>
  </si>
  <si>
    <t>Grebenişu de Cîmpie</t>
  </si>
  <si>
    <t>10+000-13+000</t>
  </si>
  <si>
    <t>18+000-19+100</t>
  </si>
  <si>
    <t>Band</t>
  </si>
  <si>
    <t>Total km pe DJ 151A</t>
  </si>
  <si>
    <t>DJ 151C Zau de Cîmpie-Valea Largă</t>
  </si>
  <si>
    <t>0+000-0+100</t>
  </si>
  <si>
    <t>0+100-1+030</t>
  </si>
  <si>
    <t>Zau de Cîmpie; 
Valea Largă</t>
  </si>
  <si>
    <t xml:space="preserve">
1+030-2+100</t>
  </si>
  <si>
    <t>4+500-5+500</t>
  </si>
  <si>
    <t>Valea Largă</t>
  </si>
  <si>
    <t>6+500-7+500</t>
  </si>
  <si>
    <t>Total km pe DJ 151C</t>
  </si>
  <si>
    <t>DJ 153F Bichiş-Ozd</t>
  </si>
  <si>
    <t>Bichiş</t>
  </si>
  <si>
    <t>4+500-5+400</t>
  </si>
  <si>
    <t>Total km pe DJ 153F</t>
  </si>
  <si>
    <t>DJ 153G Sînger-Papiu Ilarian</t>
  </si>
  <si>
    <t>Sînger</t>
  </si>
  <si>
    <t>2+000-3+100</t>
  </si>
  <si>
    <t>3+100-3+680</t>
  </si>
  <si>
    <t>Sînger- Papiu (Singer)</t>
  </si>
  <si>
    <t>3+680-4+680</t>
  </si>
  <si>
    <t>Sînger- Papiu</t>
  </si>
  <si>
    <t>4+680-4+900</t>
  </si>
  <si>
    <t>Sînger- Papiu(Singer)</t>
  </si>
  <si>
    <t>4+900-5+200</t>
  </si>
  <si>
    <t>6+300-6+900</t>
  </si>
  <si>
    <t>7+600-8+700</t>
  </si>
  <si>
    <t>Papiu Ilarian</t>
  </si>
  <si>
    <t>Total km pe DJ 153G</t>
  </si>
  <si>
    <t>DJ 153E DN15 Bogata</t>
  </si>
  <si>
    <t>1+700-2+350</t>
  </si>
  <si>
    <t>DN15-Bogata</t>
  </si>
  <si>
    <t>2+950-3+705</t>
  </si>
  <si>
    <t>Bogata</t>
  </si>
  <si>
    <t>Total km pe DJ 153E</t>
  </si>
  <si>
    <t>Total km covoare bituminoase zona Şăulia</t>
  </si>
  <si>
    <t>VI.</t>
  </si>
  <si>
    <t>ZONA SIGHIŞOARA</t>
  </si>
  <si>
    <t>DJ 143 Daneş-Criş-lim. jud. Sibiu</t>
  </si>
  <si>
    <t>comuna Daneş</t>
  </si>
  <si>
    <t>1+000-3+000</t>
  </si>
  <si>
    <t>Daneş-Criş</t>
  </si>
  <si>
    <t>3+000-5+000</t>
  </si>
  <si>
    <t>5+000-6+400</t>
  </si>
  <si>
    <t>6+400-6+900</t>
  </si>
  <si>
    <t>6+900-8+000</t>
  </si>
  <si>
    <t>8+000-8+600</t>
  </si>
  <si>
    <t>8+600-10+203</t>
  </si>
  <si>
    <t>Criş (Danes)</t>
  </si>
  <si>
    <t>Total km pe DJ 143</t>
  </si>
  <si>
    <t>DJ 106 lim. jud. Sibiu-Apold-Sighişoara</t>
  </si>
  <si>
    <t>82+535-83+035</t>
  </si>
  <si>
    <t>comuna Apold</t>
  </si>
  <si>
    <t>89+000-89+485</t>
  </si>
  <si>
    <t>Apold-Şaeş</t>
  </si>
  <si>
    <t>89+485-89+535</t>
  </si>
  <si>
    <t>91+415-92+900</t>
  </si>
  <si>
    <t>Şaeş</t>
  </si>
  <si>
    <t>92+900-93+400</t>
  </si>
  <si>
    <t>Şaeş-Sighişoara</t>
  </si>
  <si>
    <t>93+400-97+900</t>
  </si>
  <si>
    <t>Şaeş-Sighişoara (Apold, Sighisoara)</t>
  </si>
  <si>
    <t>Total km pe DJ 106</t>
  </si>
  <si>
    <t>Total km covoare bituminoase zona Sighişoara</t>
  </si>
  <si>
    <t>VII.</t>
  </si>
  <si>
    <t>ZONA SÎNCRAI</t>
  </si>
  <si>
    <t>DJ 151D Ungheni-Acăţari-Tâmpa</t>
  </si>
  <si>
    <t>8+800-9+200</t>
  </si>
  <si>
    <t>Crăciuneşti</t>
  </si>
  <si>
    <t>0+700-29+360</t>
  </si>
  <si>
    <t>9+700-10+300</t>
  </si>
  <si>
    <t>10+300-11+000</t>
  </si>
  <si>
    <t>11+000-14+550</t>
  </si>
  <si>
    <t>Crăciuneşţi-Stejeris
(Craciunesti, Acatari)</t>
  </si>
  <si>
    <t>14+550-15+450</t>
  </si>
  <si>
    <t>Stejeriş-Acăţari (Acatari)</t>
  </si>
  <si>
    <t>15+500-16+100</t>
  </si>
  <si>
    <t>Acăţari-Murgeşti</t>
  </si>
  <si>
    <t>17+100-18+000</t>
  </si>
  <si>
    <t>Murgeşti</t>
  </si>
  <si>
    <t>18+000-19+700</t>
  </si>
  <si>
    <t>Murgeşti-Păsăreni</t>
  </si>
  <si>
    <t>19+700-21+700</t>
  </si>
  <si>
    <t>Păsăreni</t>
  </si>
  <si>
    <t>21+700-24+300</t>
  </si>
  <si>
    <t>Păsăreni-Găleşti</t>
  </si>
  <si>
    <t>24+315-24+915</t>
  </si>
  <si>
    <t>Găleşti</t>
  </si>
  <si>
    <t>26+900-27+900</t>
  </si>
  <si>
    <t>Găleşti-Tîmpa</t>
  </si>
  <si>
    <t>Total km pe DJ 151D</t>
  </si>
  <si>
    <t>DJ 152A Tg. Mureş-Band-Iernut</t>
  </si>
  <si>
    <t>0+930-1+765</t>
  </si>
  <si>
    <t>Sîncraiu de Mureş</t>
  </si>
  <si>
    <t>1+880- 4+045</t>
  </si>
  <si>
    <t>1+880. 4+045</t>
  </si>
  <si>
    <t>Sîncraiu de Mureş-Nazna</t>
  </si>
  <si>
    <t>4+045-6+845</t>
  </si>
  <si>
    <t>Nazna (Sincrai)</t>
  </si>
  <si>
    <t>9+500-11+000</t>
  </si>
  <si>
    <t>Berghia</t>
  </si>
  <si>
    <t>15+500-17+500</t>
  </si>
  <si>
    <t>Berghia-Band (Band)</t>
  </si>
  <si>
    <t>17+500-20+500</t>
  </si>
  <si>
    <t>21+000-21+500</t>
  </si>
  <si>
    <t>21+000 - 21+500</t>
  </si>
  <si>
    <t>21+500-22+000</t>
  </si>
  <si>
    <t>22+500-24+950</t>
  </si>
  <si>
    <t>Band-Iclănzel (Band)</t>
  </si>
  <si>
    <t>24+950-26+950</t>
  </si>
  <si>
    <t>Iclănzel</t>
  </si>
  <si>
    <t>26+950-29+000</t>
  </si>
  <si>
    <t>31+500-32+000</t>
  </si>
  <si>
    <t>Iclănzel-Mădărăşeni</t>
  </si>
  <si>
    <t>33+400-34+400</t>
  </si>
  <si>
    <t>Mădărăşeni (Iclănzel)</t>
  </si>
  <si>
    <t>35+200-37+050</t>
  </si>
  <si>
    <t>Mădărăşeni-Lechinţa 
(Iclănzel, Iernut)</t>
  </si>
  <si>
    <t>37+050-37+900</t>
  </si>
  <si>
    <t>Lechinţa</t>
  </si>
  <si>
    <t>39+500-40+550</t>
  </si>
  <si>
    <t>Lechinţa-Iernut</t>
  </si>
  <si>
    <t>Total km pe DJ 152A</t>
  </si>
  <si>
    <t>DJ 152B Şăulia-Pârâul Crucii</t>
  </si>
  <si>
    <t>0+000-2+000</t>
  </si>
  <si>
    <t>2+000-2+500</t>
  </si>
  <si>
    <t>Şăulia-Văleni (Şăulia)</t>
  </si>
  <si>
    <t>3+400-3+900</t>
  </si>
  <si>
    <t>Văleni (Pogăceaua)</t>
  </si>
  <si>
    <t>6+000-7+700</t>
  </si>
  <si>
    <t>Văleni-Pogăceaua</t>
  </si>
  <si>
    <t>9+100-10+000</t>
  </si>
  <si>
    <t>Pogăceaua</t>
  </si>
  <si>
    <t>10+000-12+370</t>
  </si>
  <si>
    <t>12+900-13+330</t>
  </si>
  <si>
    <t>Pârâul Crucii (Pogăceaua)</t>
  </si>
  <si>
    <t>Total km pe DJ 152B</t>
  </si>
  <si>
    <t xml:space="preserve">DJ 173 limita judeţ Bistriţa Năsăud -Crăieşti - Rîciu </t>
  </si>
  <si>
    <t>67+350-69+225</t>
  </si>
  <si>
    <t>Crăieşti</t>
  </si>
  <si>
    <t>69+565-70+180</t>
  </si>
  <si>
    <t>70+180-71+000</t>
  </si>
  <si>
    <t>Crăieşti-Rîciu</t>
  </si>
  <si>
    <t>71+000-73+000</t>
  </si>
  <si>
    <t>Sînmărtinu de Cîmpie</t>
  </si>
  <si>
    <t>73+670-74+040</t>
  </si>
  <si>
    <t>Sânmărtinu de Câmpie (Rîciu)</t>
  </si>
  <si>
    <t>74+300-77+180</t>
  </si>
  <si>
    <t>Rîciu</t>
  </si>
  <si>
    <t>Total km pe DJ 173</t>
  </si>
  <si>
    <t>DJ 154G Lechincioara-Şincai</t>
  </si>
  <si>
    <t>1+000-3+500</t>
  </si>
  <si>
    <t>Şincai</t>
  </si>
  <si>
    <t>3+500-4+500</t>
  </si>
  <si>
    <t>Total km pe DJ 154G</t>
  </si>
  <si>
    <t>DJ 154 F Pănet</t>
  </si>
  <si>
    <t>2+900-3+100</t>
  </si>
  <si>
    <t>Pănet</t>
  </si>
  <si>
    <t>Total km pe DJ 154F</t>
  </si>
  <si>
    <t>Total km covoare bituminoase zona Sîncrai</t>
  </si>
  <si>
    <t>TOTAL km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</si>
</sst>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#,##0.000"/>
  </numFmts>
  <fonts count="30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b/>
      <sz val="11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12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4" fontId="3" fillId="2" borderId="1" xfId="0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4" fontId="2" fillId="4" borderId="4" xfId="0" applyNumberFormat="1" applyFont="1" applyFill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5" fillId="0" borderId="4" xfId="0" applyNumberFormat="1" applyFont="1" applyBorder="1" applyAlignment="1">
      <alignment horizontal="right" vertical="center"/>
    </xf>
    <xf numFmtId="4" fontId="3" fillId="2" borderId="5" xfId="0" applyNumberFormat="1" applyFont="1" applyFill="1" applyBorder="1" applyAlignment="1">
      <alignment horizontal="right" vertical="center"/>
    </xf>
    <xf numFmtId="4" fontId="9" fillId="0" borderId="4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2" fontId="2" fillId="0" borderId="8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49" fontId="9" fillId="0" borderId="2" xfId="0" applyNumberFormat="1" applyFont="1" applyBorder="1" applyAlignment="1">
      <alignment vertical="center" wrapText="1"/>
    </xf>
    <xf numFmtId="2" fontId="9" fillId="0" borderId="8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right" vertical="center" textRotation="90"/>
    </xf>
    <xf numFmtId="49" fontId="3" fillId="3" borderId="11" xfId="0" applyNumberFormat="1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/>
    </xf>
    <xf numFmtId="4" fontId="8" fillId="0" borderId="17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/>
    </xf>
    <xf numFmtId="3" fontId="3" fillId="3" borderId="23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right" vertical="center"/>
    </xf>
    <xf numFmtId="3" fontId="5" fillId="4" borderId="23" xfId="0" applyNumberFormat="1" applyFont="1" applyFill="1" applyBorder="1" applyAlignment="1">
      <alignment horizontal="right" vertical="center"/>
    </xf>
    <xf numFmtId="3" fontId="5" fillId="4" borderId="1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3" fillId="5" borderId="23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9" fillId="0" borderId="3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10" fillId="0" borderId="4" xfId="17" applyFont="1" applyBorder="1" applyAlignment="1">
      <alignment horizontal="center" vertical="top" textRotation="90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/>
      <protection/>
    </xf>
    <xf numFmtId="172" fontId="10" fillId="0" borderId="4" xfId="17" applyNumberFormat="1" applyFont="1" applyBorder="1" applyAlignment="1">
      <alignment horizontal="center" vertical="center" textRotation="90"/>
      <protection/>
    </xf>
    <xf numFmtId="0" fontId="10" fillId="4" borderId="4" xfId="17" applyFont="1" applyFill="1" applyBorder="1" applyAlignment="1">
      <alignment horizontal="center" vertical="center"/>
      <protection/>
    </xf>
    <xf numFmtId="0" fontId="10" fillId="0" borderId="4" xfId="17" applyFont="1" applyFill="1" applyBorder="1" applyAlignment="1">
      <alignment horizontal="center" vertical="center" wrapText="1"/>
      <protection/>
    </xf>
    <xf numFmtId="0" fontId="10" fillId="4" borderId="4" xfId="17" applyFont="1" applyFill="1" applyBorder="1" applyAlignment="1">
      <alignment horizontal="center" vertical="center" wrapText="1"/>
      <protection/>
    </xf>
    <xf numFmtId="172" fontId="3" fillId="4" borderId="4" xfId="17" applyNumberFormat="1" applyFont="1" applyFill="1" applyBorder="1" applyAlignment="1">
      <alignment horizontal="center" vertical="center" wrapText="1"/>
      <protection/>
    </xf>
    <xf numFmtId="172" fontId="1" fillId="6" borderId="4" xfId="0" applyNumberFormat="1" applyFont="1" applyFill="1" applyBorder="1" applyAlignment="1">
      <alignment horizontal="right" vertical="center" wrapText="1"/>
    </xf>
    <xf numFmtId="173" fontId="12" fillId="0" borderId="4" xfId="0" applyNumberFormat="1" applyFont="1" applyBorder="1" applyAlignment="1">
      <alignment horizontal="center" vertical="center"/>
    </xf>
    <xf numFmtId="0" fontId="13" fillId="0" borderId="4" xfId="17" applyFont="1" applyBorder="1" applyAlignment="1">
      <alignment horizontal="center" vertical="top" wrapText="1"/>
      <protection/>
    </xf>
    <xf numFmtId="0" fontId="13" fillId="0" borderId="4" xfId="17" applyFont="1" applyBorder="1" applyAlignment="1">
      <alignment vertical="top"/>
      <protection/>
    </xf>
    <xf numFmtId="172" fontId="13" fillId="0" borderId="4" xfId="17" applyNumberFormat="1" applyFont="1" applyBorder="1" applyAlignment="1">
      <alignment horizontal="center" vertical="top" textRotation="90"/>
      <protection/>
    </xf>
    <xf numFmtId="0" fontId="10" fillId="4" borderId="4" xfId="17" applyFont="1" applyFill="1" applyBorder="1" applyAlignment="1">
      <alignment horizontal="center" vertical="top"/>
      <protection/>
    </xf>
    <xf numFmtId="172" fontId="10" fillId="4" borderId="4" xfId="17" applyNumberFormat="1" applyFont="1" applyFill="1" applyBorder="1" applyAlignment="1">
      <alignment horizontal="center" vertical="top"/>
      <protection/>
    </xf>
    <xf numFmtId="0" fontId="10" fillId="0" borderId="4" xfId="17" applyFont="1" applyFill="1" applyBorder="1" applyAlignment="1">
      <alignment horizontal="center" vertical="top"/>
      <protection/>
    </xf>
    <xf numFmtId="172" fontId="10" fillId="0" borderId="4" xfId="17" applyNumberFormat="1" applyFont="1" applyFill="1" applyBorder="1" applyAlignment="1">
      <alignment horizontal="center" vertical="top"/>
      <protection/>
    </xf>
    <xf numFmtId="0" fontId="13" fillId="4" borderId="4" xfId="17" applyFont="1" applyFill="1" applyBorder="1" applyAlignment="1">
      <alignment horizontal="center" vertical="top" wrapText="1"/>
      <protection/>
    </xf>
    <xf numFmtId="0" fontId="10" fillId="4" borderId="4" xfId="17" applyFont="1" applyFill="1" applyBorder="1">
      <alignment/>
      <protection/>
    </xf>
    <xf numFmtId="0" fontId="13" fillId="0" borderId="4" xfId="17" applyFont="1" applyFill="1" applyBorder="1">
      <alignment/>
      <protection/>
    </xf>
    <xf numFmtId="172" fontId="0" fillId="6" borderId="4" xfId="0" applyNumberFormat="1" applyFill="1" applyBorder="1" applyAlignment="1">
      <alignment horizontal="right"/>
    </xf>
    <xf numFmtId="173" fontId="0" fillId="0" borderId="4" xfId="0" applyNumberFormat="1" applyBorder="1" applyAlignment="1">
      <alignment/>
    </xf>
    <xf numFmtId="3" fontId="10" fillId="0" borderId="4" xfId="17" applyNumberFormat="1" applyFont="1" applyBorder="1" applyAlignment="1">
      <alignment horizontal="center"/>
      <protection/>
    </xf>
    <xf numFmtId="3" fontId="10" fillId="0" borderId="4" xfId="17" applyNumberFormat="1" applyFont="1" applyBorder="1" applyAlignment="1">
      <alignment horizontal="center" wrapText="1"/>
      <protection/>
    </xf>
    <xf numFmtId="3" fontId="10" fillId="4" borderId="4" xfId="17" applyNumberFormat="1" applyFont="1" applyFill="1" applyBorder="1" applyAlignment="1">
      <alignment horizontal="center"/>
      <protection/>
    </xf>
    <xf numFmtId="3" fontId="10" fillId="0" borderId="4" xfId="17" applyNumberFormat="1" applyFont="1" applyFill="1" applyBorder="1" applyAlignment="1">
      <alignment horizontal="center"/>
      <protection/>
    </xf>
    <xf numFmtId="3" fontId="10" fillId="4" borderId="4" xfId="17" applyNumberFormat="1" applyFont="1" applyFill="1" applyBorder="1" applyAlignment="1">
      <alignment horizontal="center" wrapText="1"/>
      <protection/>
    </xf>
    <xf numFmtId="0" fontId="10" fillId="4" borderId="4" xfId="17" applyFont="1" applyFill="1" applyBorder="1" applyAlignment="1">
      <alignment horizontal="center"/>
      <protection/>
    </xf>
    <xf numFmtId="0" fontId="10" fillId="7" borderId="4" xfId="17" applyFont="1" applyFill="1" applyBorder="1" applyAlignment="1">
      <alignment horizontal="left" wrapText="1"/>
      <protection/>
    </xf>
    <xf numFmtId="0" fontId="10" fillId="0" borderId="4" xfId="17" applyFont="1" applyBorder="1" applyAlignment="1">
      <alignment horizontal="right"/>
      <protection/>
    </xf>
    <xf numFmtId="0" fontId="13" fillId="0" borderId="4" xfId="17" applyFont="1" applyBorder="1" applyAlignment="1">
      <alignment wrapText="1"/>
      <protection/>
    </xf>
    <xf numFmtId="0" fontId="13" fillId="8" borderId="4" xfId="17" applyFont="1" applyFill="1" applyBorder="1" applyAlignment="1">
      <alignment horizontal="center"/>
      <protection/>
    </xf>
    <xf numFmtId="172" fontId="0" fillId="8" borderId="4" xfId="0" applyNumberFormat="1" applyFill="1" applyBorder="1" applyAlignment="1">
      <alignment horizontal="center"/>
    </xf>
    <xf numFmtId="0" fontId="10" fillId="8" borderId="4" xfId="17" applyFont="1" applyFill="1" applyBorder="1" applyAlignment="1">
      <alignment horizontal="center"/>
      <protection/>
    </xf>
    <xf numFmtId="172" fontId="10" fillId="8" borderId="4" xfId="17" applyNumberFormat="1" applyFont="1" applyFill="1" applyBorder="1" applyAlignment="1">
      <alignment horizontal="center"/>
      <protection/>
    </xf>
    <xf numFmtId="0" fontId="13" fillId="8" borderId="4" xfId="17" applyFont="1" applyFill="1" applyBorder="1" applyAlignment="1">
      <alignment horizontal="center" wrapText="1"/>
      <protection/>
    </xf>
    <xf numFmtId="0" fontId="13" fillId="8" borderId="4" xfId="17" applyFont="1" applyFill="1" applyBorder="1" applyAlignment="1">
      <alignment horizontal="center"/>
      <protection/>
    </xf>
    <xf numFmtId="172" fontId="0" fillId="8" borderId="4" xfId="0" applyNumberFormat="1" applyFill="1" applyBorder="1" applyAlignment="1">
      <alignment horizontal="right"/>
    </xf>
    <xf numFmtId="0" fontId="12" fillId="0" borderId="0" xfId="0" applyFont="1" applyAlignment="1">
      <alignment/>
    </xf>
    <xf numFmtId="172" fontId="13" fillId="8" borderId="4" xfId="17" applyNumberFormat="1" applyFont="1" applyFill="1" applyBorder="1" applyAlignment="1">
      <alignment horizontal="center"/>
      <protection/>
    </xf>
    <xf numFmtId="172" fontId="0" fillId="8" borderId="4" xfId="17" applyNumberFormat="1" applyFont="1" applyFill="1" applyBorder="1" applyAlignment="1">
      <alignment horizontal="right"/>
      <protection/>
    </xf>
    <xf numFmtId="0" fontId="2" fillId="8" borderId="4" xfId="17" applyFont="1" applyFill="1" applyBorder="1" applyAlignment="1">
      <alignment horizontal="center"/>
      <protection/>
    </xf>
    <xf numFmtId="172" fontId="14" fillId="8" borderId="4" xfId="17" applyNumberFormat="1" applyFont="1" applyFill="1" applyBorder="1" applyAlignment="1">
      <alignment horizontal="center"/>
      <protection/>
    </xf>
    <xf numFmtId="0" fontId="2" fillId="8" borderId="4" xfId="17" applyFont="1" applyFill="1" applyBorder="1" applyAlignment="1">
      <alignment horizontal="center" wrapText="1"/>
      <protection/>
    </xf>
    <xf numFmtId="0" fontId="2" fillId="8" borderId="4" xfId="17" applyFont="1" applyFill="1" applyBorder="1">
      <alignment/>
      <protection/>
    </xf>
    <xf numFmtId="0" fontId="13" fillId="8" borderId="4" xfId="17" applyFont="1" applyFill="1" applyBorder="1">
      <alignment/>
      <protection/>
    </xf>
    <xf numFmtId="172" fontId="0" fillId="8" borderId="4" xfId="17" applyNumberFormat="1" applyFont="1" applyFill="1" applyBorder="1" applyAlignment="1">
      <alignment horizontal="center"/>
      <protection/>
    </xf>
    <xf numFmtId="0" fontId="13" fillId="0" borderId="4" xfId="17" applyFont="1" applyBorder="1" applyAlignment="1">
      <alignment horizontal="center"/>
      <protection/>
    </xf>
    <xf numFmtId="172" fontId="13" fillId="0" borderId="4" xfId="17" applyNumberFormat="1" applyFont="1" applyBorder="1" applyAlignment="1">
      <alignment horizontal="center"/>
      <protection/>
    </xf>
    <xf numFmtId="0" fontId="13" fillId="4" borderId="4" xfId="17" applyFont="1" applyFill="1" applyBorder="1" applyAlignment="1">
      <alignment horizontal="center"/>
      <protection/>
    </xf>
    <xf numFmtId="172" fontId="13" fillId="4" borderId="4" xfId="17" applyNumberFormat="1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/>
      <protection/>
    </xf>
    <xf numFmtId="172" fontId="14" fillId="0" borderId="4" xfId="17" applyNumberFormat="1" applyFont="1" applyFill="1" applyBorder="1" applyAlignment="1">
      <alignment horizontal="center"/>
      <protection/>
    </xf>
    <xf numFmtId="0" fontId="2" fillId="0" borderId="4" xfId="17" applyFont="1" applyFill="1" applyBorder="1" applyAlignment="1">
      <alignment horizontal="center" wrapText="1"/>
      <protection/>
    </xf>
    <xf numFmtId="0" fontId="2" fillId="0" borderId="4" xfId="17" applyFont="1" applyFill="1" applyBorder="1">
      <alignment/>
      <protection/>
    </xf>
    <xf numFmtId="172" fontId="13" fillId="0" borderId="4" xfId="17" applyNumberFormat="1" applyFont="1" applyFill="1" applyBorder="1">
      <alignment/>
      <protection/>
    </xf>
    <xf numFmtId="172" fontId="13" fillId="8" borderId="4" xfId="17" applyNumberFormat="1" applyFont="1" applyFill="1" applyBorder="1">
      <alignment/>
      <protection/>
    </xf>
    <xf numFmtId="172" fontId="2" fillId="8" borderId="4" xfId="17" applyNumberFormat="1" applyFont="1" applyFill="1" applyBorder="1" applyAlignment="1">
      <alignment horizontal="center"/>
      <protection/>
    </xf>
    <xf numFmtId="172" fontId="2" fillId="8" borderId="4" xfId="17" applyNumberFormat="1" applyFont="1" applyFill="1" applyBorder="1" applyAlignment="1">
      <alignment horizontal="center" wrapText="1"/>
      <protection/>
    </xf>
    <xf numFmtId="172" fontId="2" fillId="8" borderId="4" xfId="17" applyNumberFormat="1" applyFont="1" applyFill="1" applyBorder="1">
      <alignment/>
      <protection/>
    </xf>
    <xf numFmtId="0" fontId="13" fillId="0" borderId="4" xfId="17" applyFont="1" applyFill="1" applyBorder="1" applyAlignment="1">
      <alignment horizontal="center"/>
      <protection/>
    </xf>
    <xf numFmtId="172" fontId="12" fillId="6" borderId="4" xfId="0" applyNumberFormat="1" applyFont="1" applyFill="1" applyBorder="1" applyAlignment="1">
      <alignment horizontal="right"/>
    </xf>
    <xf numFmtId="0" fontId="15" fillId="9" borderId="4" xfId="17" applyFont="1" applyFill="1" applyBorder="1" applyAlignment="1">
      <alignment wrapText="1"/>
      <protection/>
    </xf>
    <xf numFmtId="172" fontId="16" fillId="0" borderId="4" xfId="17" applyNumberFormat="1" applyFont="1" applyBorder="1" applyAlignment="1">
      <alignment horizontal="center"/>
      <protection/>
    </xf>
    <xf numFmtId="172" fontId="3" fillId="4" borderId="4" xfId="17" applyNumberFormat="1" applyFont="1" applyFill="1" applyBorder="1" applyAlignment="1">
      <alignment horizontal="center"/>
      <protection/>
    </xf>
    <xf numFmtId="172" fontId="16" fillId="9" borderId="4" xfId="17" applyNumberFormat="1" applyFont="1" applyFill="1" applyBorder="1" applyAlignment="1">
      <alignment horizontal="center"/>
      <protection/>
    </xf>
    <xf numFmtId="172" fontId="12" fillId="9" borderId="4" xfId="0" applyNumberFormat="1" applyFont="1" applyFill="1" applyBorder="1" applyAlignment="1">
      <alignment horizontal="right"/>
    </xf>
    <xf numFmtId="0" fontId="10" fillId="0" borderId="4" xfId="17" applyFont="1" applyBorder="1" applyAlignment="1">
      <alignment horizontal="right" vertical="top"/>
      <protection/>
    </xf>
    <xf numFmtId="0" fontId="10" fillId="0" borderId="4" xfId="17" applyFont="1" applyBorder="1" applyAlignment="1">
      <alignment/>
      <protection/>
    </xf>
    <xf numFmtId="172" fontId="2" fillId="0" borderId="4" xfId="17" applyNumberFormat="1" applyFont="1" applyFill="1" applyBorder="1" applyAlignment="1">
      <alignment horizontal="center"/>
      <protection/>
    </xf>
    <xf numFmtId="0" fontId="10" fillId="0" borderId="4" xfId="17" applyFont="1" applyFill="1" applyBorder="1" applyAlignment="1">
      <alignment horizontal="center"/>
      <protection/>
    </xf>
    <xf numFmtId="0" fontId="2" fillId="4" borderId="4" xfId="17" applyFont="1" applyFill="1" applyBorder="1" applyAlignment="1">
      <alignment horizontal="center" wrapText="1"/>
      <protection/>
    </xf>
    <xf numFmtId="0" fontId="16" fillId="9" borderId="4" xfId="17" applyFont="1" applyFill="1" applyBorder="1" applyAlignment="1">
      <alignment horizontal="center"/>
      <protection/>
    </xf>
    <xf numFmtId="172" fontId="12" fillId="9" borderId="4" xfId="0" applyNumberFormat="1" applyFont="1" applyFill="1" applyBorder="1" applyAlignment="1">
      <alignment horizontal="right"/>
    </xf>
    <xf numFmtId="0" fontId="17" fillId="4" borderId="4" xfId="17" applyFont="1" applyFill="1" applyBorder="1" applyAlignment="1">
      <alignment wrapText="1"/>
      <protection/>
    </xf>
    <xf numFmtId="0" fontId="13" fillId="0" borderId="4" xfId="17" applyFont="1" applyFill="1" applyBorder="1" applyAlignment="1">
      <alignment horizontal="center"/>
      <protection/>
    </xf>
    <xf numFmtId="0" fontId="15" fillId="4" borderId="4" xfId="17" applyFont="1" applyFill="1" applyBorder="1" applyAlignment="1">
      <alignment horizontal="center"/>
      <protection/>
    </xf>
    <xf numFmtId="172" fontId="15" fillId="4" borderId="4" xfId="17" applyNumberFormat="1" applyFont="1" applyFill="1" applyBorder="1" applyAlignment="1">
      <alignment horizontal="center"/>
      <protection/>
    </xf>
    <xf numFmtId="0" fontId="13" fillId="0" borderId="4" xfId="17" applyFont="1" applyBorder="1">
      <alignment/>
      <protection/>
    </xf>
    <xf numFmtId="0" fontId="13" fillId="4" borderId="4" xfId="17" applyFont="1" applyFill="1" applyBorder="1" applyAlignment="1">
      <alignment horizontal="center" wrapText="1"/>
      <protection/>
    </xf>
    <xf numFmtId="0" fontId="16" fillId="4" borderId="4" xfId="17" applyFont="1" applyFill="1" applyBorder="1" applyAlignment="1">
      <alignment horizontal="center"/>
      <protection/>
    </xf>
    <xf numFmtId="0" fontId="10" fillId="4" borderId="4" xfId="17" applyFont="1" applyFill="1" applyBorder="1" applyAlignment="1">
      <alignment horizontal="right"/>
      <protection/>
    </xf>
    <xf numFmtId="0" fontId="13" fillId="4" borderId="4" xfId="17" applyFont="1" applyFill="1" applyBorder="1" applyAlignment="1">
      <alignment wrapText="1"/>
      <protection/>
    </xf>
    <xf numFmtId="0" fontId="13" fillId="4" borderId="4" xfId="17" applyFont="1" applyFill="1" applyBorder="1" applyAlignment="1">
      <alignment horizontal="center"/>
      <protection/>
    </xf>
    <xf numFmtId="172" fontId="2" fillId="4" borderId="4" xfId="17" applyNumberFormat="1" applyFont="1" applyFill="1" applyBorder="1" applyAlignment="1">
      <alignment horizontal="center"/>
      <protection/>
    </xf>
    <xf numFmtId="0" fontId="2" fillId="4" borderId="4" xfId="17" applyFont="1" applyFill="1" applyBorder="1" applyAlignment="1">
      <alignment horizontal="center"/>
      <protection/>
    </xf>
    <xf numFmtId="172" fontId="12" fillId="4" borderId="4" xfId="0" applyNumberFormat="1" applyFont="1" applyFill="1" applyBorder="1" applyAlignment="1">
      <alignment horizontal="right"/>
    </xf>
    <xf numFmtId="173" fontId="0" fillId="4" borderId="4" xfId="0" applyNumberFormat="1" applyFill="1" applyBorder="1" applyAlignment="1">
      <alignment/>
    </xf>
    <xf numFmtId="0" fontId="0" fillId="4" borderId="0" xfId="0" applyFill="1" applyAlignment="1">
      <alignment/>
    </xf>
    <xf numFmtId="0" fontId="15" fillId="0" borderId="4" xfId="17" applyFont="1" applyFill="1" applyBorder="1" applyAlignment="1">
      <alignment horizontal="center"/>
      <protection/>
    </xf>
    <xf numFmtId="172" fontId="0" fillId="9" borderId="4" xfId="0" applyNumberFormat="1" applyFill="1" applyBorder="1" applyAlignment="1">
      <alignment horizontal="right"/>
    </xf>
    <xf numFmtId="172" fontId="0" fillId="9" borderId="4" xfId="0" applyNumberFormat="1" applyFill="1" applyBorder="1" applyAlignment="1">
      <alignment horizontal="right"/>
    </xf>
    <xf numFmtId="172" fontId="15" fillId="8" borderId="4" xfId="17" applyNumberFormat="1" applyFont="1" applyFill="1" applyBorder="1" applyAlignment="1">
      <alignment horizontal="center"/>
      <protection/>
    </xf>
    <xf numFmtId="0" fontId="13" fillId="4" borderId="4" xfId="17" applyFont="1" applyFill="1" applyBorder="1">
      <alignment/>
      <protection/>
    </xf>
    <xf numFmtId="172" fontId="10" fillId="4" borderId="4" xfId="17" applyNumberFormat="1" applyFont="1" applyFill="1" applyBorder="1" applyAlignment="1">
      <alignment horizontal="center"/>
      <protection/>
    </xf>
    <xf numFmtId="172" fontId="2" fillId="0" borderId="4" xfId="17" applyNumberFormat="1" applyFont="1" applyFill="1" applyBorder="1" applyAlignment="1">
      <alignment horizontal="center" wrapText="1"/>
      <protection/>
    </xf>
    <xf numFmtId="0" fontId="2" fillId="0" borderId="4" xfId="17" applyFont="1" applyFill="1" applyBorder="1">
      <alignment/>
      <protection/>
    </xf>
    <xf numFmtId="0" fontId="2" fillId="0" borderId="4" xfId="17" applyFont="1" applyBorder="1" applyAlignment="1">
      <alignment horizontal="center"/>
      <protection/>
    </xf>
    <xf numFmtId="172" fontId="2" fillId="0" borderId="4" xfId="17" applyNumberFormat="1" applyFont="1" applyBorder="1" applyAlignment="1">
      <alignment horizontal="center"/>
      <protection/>
    </xf>
    <xf numFmtId="0" fontId="13" fillId="4" borderId="4" xfId="17" applyFont="1" applyFill="1" applyBorder="1" applyAlignment="1">
      <alignment wrapText="1"/>
      <protection/>
    </xf>
    <xf numFmtId="172" fontId="2" fillId="8" borderId="4" xfId="17" applyNumberFormat="1" applyFont="1" applyFill="1" applyBorder="1" applyAlignment="1">
      <alignment horizontal="center"/>
      <protection/>
    </xf>
    <xf numFmtId="172" fontId="18" fillId="0" borderId="4" xfId="17" applyNumberFormat="1" applyFont="1" applyFill="1" applyBorder="1" applyAlignment="1">
      <alignment horizontal="center"/>
      <protection/>
    </xf>
    <xf numFmtId="0" fontId="2" fillId="4" borderId="4" xfId="17" applyFont="1" applyFill="1" applyBorder="1" applyAlignment="1">
      <alignment horizontal="center" wrapText="1"/>
      <protection/>
    </xf>
    <xf numFmtId="0" fontId="2" fillId="4" borderId="4" xfId="17" applyFont="1" applyFill="1" applyBorder="1">
      <alignment/>
      <protection/>
    </xf>
    <xf numFmtId="172" fontId="18" fillId="8" borderId="4" xfId="17" applyNumberFormat="1" applyFont="1" applyFill="1" applyBorder="1" applyAlignment="1">
      <alignment horizontal="center"/>
      <protection/>
    </xf>
    <xf numFmtId="0" fontId="2" fillId="8" borderId="4" xfId="17" applyFont="1" applyFill="1" applyBorder="1" applyAlignment="1">
      <alignment horizontal="center" wrapText="1"/>
      <protection/>
    </xf>
    <xf numFmtId="172" fontId="13" fillId="0" borderId="4" xfId="17" applyNumberFormat="1" applyFont="1" applyFill="1" applyBorder="1" applyAlignment="1">
      <alignment horizontal="center"/>
      <protection/>
    </xf>
    <xf numFmtId="0" fontId="13" fillId="0" borderId="4" xfId="17" applyFont="1" applyFill="1" applyBorder="1" applyAlignment="1">
      <alignment horizontal="center" wrapText="1"/>
      <protection/>
    </xf>
    <xf numFmtId="172" fontId="2" fillId="0" borderId="4" xfId="17" applyNumberFormat="1" applyFont="1" applyFill="1" applyBorder="1" applyAlignment="1">
      <alignment horizontal="center"/>
      <protection/>
    </xf>
    <xf numFmtId="0" fontId="19" fillId="10" borderId="4" xfId="17" applyFont="1" applyFill="1" applyBorder="1" applyAlignment="1">
      <alignment wrapText="1"/>
      <protection/>
    </xf>
    <xf numFmtId="0" fontId="20" fillId="0" borderId="4" xfId="17" applyFont="1" applyBorder="1">
      <alignment/>
      <protection/>
    </xf>
    <xf numFmtId="172" fontId="6" fillId="10" borderId="4" xfId="17" applyNumberFormat="1" applyFont="1" applyFill="1" applyBorder="1" applyAlignment="1">
      <alignment horizontal="center"/>
      <protection/>
    </xf>
    <xf numFmtId="0" fontId="6" fillId="4" borderId="4" xfId="17" applyFont="1" applyFill="1" applyBorder="1">
      <alignment/>
      <protection/>
    </xf>
    <xf numFmtId="0" fontId="6" fillId="0" borderId="4" xfId="17" applyFont="1" applyFill="1" applyBorder="1" applyAlignment="1">
      <alignment horizontal="center"/>
      <protection/>
    </xf>
    <xf numFmtId="172" fontId="21" fillId="10" borderId="4" xfId="17" applyNumberFormat="1" applyFont="1" applyFill="1" applyBorder="1" applyAlignment="1">
      <alignment horizontal="center"/>
      <protection/>
    </xf>
    <xf numFmtId="172" fontId="21" fillId="4" borderId="4" xfId="17" applyNumberFormat="1" applyFont="1" applyFill="1" applyBorder="1" applyAlignment="1">
      <alignment horizontal="center"/>
      <protection/>
    </xf>
    <xf numFmtId="172" fontId="3" fillId="10" borderId="4" xfId="0" applyNumberFormat="1" applyFont="1" applyFill="1" applyBorder="1" applyAlignment="1">
      <alignment horizontal="right"/>
    </xf>
    <xf numFmtId="172" fontId="13" fillId="4" borderId="4" xfId="17" applyNumberFormat="1" applyFont="1" applyFill="1" applyBorder="1">
      <alignment/>
      <protection/>
    </xf>
    <xf numFmtId="0" fontId="2" fillId="0" borderId="6" xfId="17" applyFont="1" applyFill="1" applyBorder="1">
      <alignment/>
      <protection/>
    </xf>
    <xf numFmtId="172" fontId="2" fillId="0" borderId="4" xfId="17" applyNumberFormat="1" applyFont="1" applyFill="1" applyBorder="1">
      <alignment/>
      <protection/>
    </xf>
    <xf numFmtId="0" fontId="2" fillId="0" borderId="4" xfId="17" applyFont="1" applyFill="1" applyBorder="1" applyAlignment="1">
      <alignment wrapText="1"/>
      <protection/>
    </xf>
    <xf numFmtId="172" fontId="0" fillId="4" borderId="4" xfId="0" applyNumberFormat="1" applyFill="1" applyBorder="1" applyAlignment="1">
      <alignment horizontal="right"/>
    </xf>
    <xf numFmtId="172" fontId="13" fillId="4" borderId="23" xfId="17" applyNumberFormat="1" applyFont="1" applyFill="1" applyBorder="1" applyAlignment="1">
      <alignment horizontal="center"/>
      <protection/>
    </xf>
    <xf numFmtId="172" fontId="13" fillId="8" borderId="23" xfId="17" applyNumberFormat="1" applyFont="1" applyFill="1" applyBorder="1" applyAlignment="1">
      <alignment horizontal="center"/>
      <protection/>
    </xf>
    <xf numFmtId="172" fontId="14" fillId="4" borderId="4" xfId="17" applyNumberFormat="1" applyFont="1" applyFill="1" applyBorder="1" applyAlignment="1">
      <alignment horizontal="center"/>
      <protection/>
    </xf>
    <xf numFmtId="0" fontId="2" fillId="4" borderId="4" xfId="17" applyFont="1" applyFill="1" applyBorder="1" applyAlignment="1">
      <alignment horizontal="center"/>
      <protection/>
    </xf>
    <xf numFmtId="172" fontId="2" fillId="4" borderId="4" xfId="17" applyNumberFormat="1" applyFont="1" applyFill="1" applyBorder="1">
      <alignment/>
      <protection/>
    </xf>
    <xf numFmtId="172" fontId="2" fillId="4" borderId="4" xfId="17" applyNumberFormat="1" applyFont="1" applyFill="1" applyBorder="1" applyAlignment="1">
      <alignment horizontal="center"/>
      <protection/>
    </xf>
    <xf numFmtId="172" fontId="16" fillId="4" borderId="4" xfId="17" applyNumberFormat="1" applyFont="1" applyFill="1" applyBorder="1" applyAlignment="1">
      <alignment horizontal="center"/>
      <protection/>
    </xf>
    <xf numFmtId="172" fontId="0" fillId="4" borderId="4" xfId="0" applyNumberFormat="1" applyFill="1" applyBorder="1" applyAlignment="1">
      <alignment horizontal="right"/>
    </xf>
    <xf numFmtId="172" fontId="2" fillId="0" borderId="4" xfId="17" applyNumberFormat="1" applyFont="1" applyBorder="1" applyAlignment="1">
      <alignment horizontal="center"/>
      <protection/>
    </xf>
    <xf numFmtId="172" fontId="14" fillId="8" borderId="4" xfId="17" applyNumberFormat="1" applyFont="1" applyFill="1" applyBorder="1" applyAlignment="1">
      <alignment horizontal="center" wrapText="1"/>
      <protection/>
    </xf>
    <xf numFmtId="0" fontId="10" fillId="0" borderId="4" xfId="17" applyFont="1" applyBorder="1" applyAlignment="1">
      <alignment horizontal="right"/>
      <protection/>
    </xf>
    <xf numFmtId="0" fontId="15" fillId="4" borderId="4" xfId="17" applyFont="1" applyFill="1" applyBorder="1" applyAlignment="1">
      <alignment wrapText="1"/>
      <protection/>
    </xf>
    <xf numFmtId="0" fontId="15" fillId="0" borderId="4" xfId="17" applyFont="1" applyBorder="1">
      <alignment/>
      <protection/>
    </xf>
    <xf numFmtId="0" fontId="15" fillId="0" borderId="4" xfId="17" applyFont="1" applyBorder="1" applyAlignment="1">
      <alignment horizontal="center"/>
      <protection/>
    </xf>
    <xf numFmtId="0" fontId="18" fillId="0" borderId="4" xfId="17" applyFont="1" applyFill="1" applyBorder="1">
      <alignment/>
      <protection/>
    </xf>
    <xf numFmtId="0" fontId="15" fillId="0" borderId="4" xfId="17" applyFont="1" applyBorder="1" applyAlignment="1">
      <alignment horizontal="right"/>
      <protection/>
    </xf>
    <xf numFmtId="172" fontId="19" fillId="10" borderId="4" xfId="17" applyNumberFormat="1" applyFont="1" applyFill="1" applyBorder="1" applyAlignment="1">
      <alignment horizontal="center"/>
      <protection/>
    </xf>
    <xf numFmtId="172" fontId="19" fillId="4" borderId="4" xfId="17" applyNumberFormat="1" applyFont="1" applyFill="1" applyBorder="1" applyAlignment="1">
      <alignment horizontal="center"/>
      <protection/>
    </xf>
    <xf numFmtId="172" fontId="3" fillId="10" borderId="4" xfId="17" applyNumberFormat="1" applyFont="1" applyFill="1" applyBorder="1" applyAlignment="1">
      <alignment horizontal="right"/>
      <protection/>
    </xf>
    <xf numFmtId="172" fontId="2" fillId="8" borderId="4" xfId="17" applyNumberFormat="1" applyFont="1" applyFill="1" applyBorder="1" applyAlignment="1">
      <alignment horizontal="right"/>
      <protection/>
    </xf>
    <xf numFmtId="172" fontId="13" fillId="8" borderId="4" xfId="17" applyNumberFormat="1" applyFont="1" applyFill="1" applyBorder="1" applyAlignment="1">
      <alignment horizontal="right"/>
      <protection/>
    </xf>
    <xf numFmtId="172" fontId="2" fillId="0" borderId="4" xfId="17" applyNumberFormat="1" applyFont="1" applyFill="1" applyBorder="1" applyAlignment="1">
      <alignment horizontal="center" vertical="center" wrapText="1"/>
      <protection/>
    </xf>
    <xf numFmtId="172" fontId="14" fillId="0" borderId="4" xfId="17" applyNumberFormat="1" applyFont="1" applyFill="1" applyBorder="1" applyAlignment="1">
      <alignment horizontal="center" wrapText="1"/>
      <protection/>
    </xf>
    <xf numFmtId="0" fontId="13" fillId="0" borderId="4" xfId="17" applyFont="1" applyFill="1" applyBorder="1" applyAlignment="1">
      <alignment wrapText="1"/>
      <protection/>
    </xf>
    <xf numFmtId="172" fontId="2" fillId="0" borderId="4" xfId="17" applyNumberFormat="1" applyFont="1" applyFill="1" applyBorder="1" applyAlignment="1">
      <alignment horizontal="center" wrapText="1"/>
      <protection/>
    </xf>
    <xf numFmtId="0" fontId="22" fillId="0" borderId="4" xfId="17" applyFont="1" applyFill="1" applyBorder="1" applyAlignment="1">
      <alignment horizontal="center"/>
      <protection/>
    </xf>
    <xf numFmtId="0" fontId="23" fillId="0" borderId="4" xfId="17" applyFont="1" applyBorder="1" applyAlignment="1">
      <alignment wrapText="1"/>
      <protection/>
    </xf>
    <xf numFmtId="0" fontId="2" fillId="0" borderId="4" xfId="17" applyFont="1" applyBorder="1" applyAlignment="1">
      <alignment horizontal="center"/>
      <protection/>
    </xf>
    <xf numFmtId="0" fontId="23" fillId="4" borderId="4" xfId="17" applyFont="1" applyFill="1" applyBorder="1">
      <alignment/>
      <protection/>
    </xf>
    <xf numFmtId="0" fontId="10" fillId="0" borderId="4" xfId="17" applyFont="1" applyFill="1" applyBorder="1" applyAlignment="1">
      <alignment horizontal="right"/>
      <protection/>
    </xf>
    <xf numFmtId="0" fontId="15" fillId="0" borderId="4" xfId="17" applyFont="1" applyFill="1" applyBorder="1" applyAlignment="1">
      <alignment horizontal="right"/>
      <protection/>
    </xf>
    <xf numFmtId="0" fontId="18" fillId="0" borderId="4" xfId="17" applyFont="1" applyFill="1" applyBorder="1" applyAlignment="1">
      <alignment horizontal="center"/>
      <protection/>
    </xf>
    <xf numFmtId="0" fontId="13" fillId="0" borderId="4" xfId="17" applyFont="1" applyBorder="1" applyAlignment="1">
      <alignment horizontal="center"/>
      <protection/>
    </xf>
    <xf numFmtId="172" fontId="24" fillId="9" borderId="4" xfId="0" applyNumberFormat="1" applyFont="1" applyFill="1" applyBorder="1" applyAlignment="1">
      <alignment horizontal="right"/>
    </xf>
    <xf numFmtId="172" fontId="3" fillId="9" borderId="4" xfId="0" applyNumberFormat="1" applyFont="1" applyFill="1" applyBorder="1" applyAlignment="1">
      <alignment horizontal="right"/>
    </xf>
    <xf numFmtId="0" fontId="20" fillId="4" borderId="4" xfId="17" applyFont="1" applyFill="1" applyBorder="1">
      <alignment/>
      <protection/>
    </xf>
    <xf numFmtId="0" fontId="20" fillId="0" borderId="4" xfId="17" applyFont="1" applyFill="1" applyBorder="1" applyAlignment="1">
      <alignment horizontal="center"/>
      <protection/>
    </xf>
    <xf numFmtId="0" fontId="10" fillId="0" borderId="4" xfId="17" applyFont="1" applyBorder="1" applyAlignment="1">
      <alignment horizontal="center"/>
      <protection/>
    </xf>
    <xf numFmtId="0" fontId="2" fillId="0" borderId="4" xfId="17" applyFont="1" applyFill="1" applyBorder="1" applyAlignment="1">
      <alignment horizontal="center" vertical="top" wrapText="1"/>
      <protection/>
    </xf>
    <xf numFmtId="172" fontId="0" fillId="0" borderId="4" xfId="0" applyNumberFormat="1" applyFill="1" applyBorder="1" applyAlignment="1">
      <alignment horizontal="right"/>
    </xf>
    <xf numFmtId="0" fontId="2" fillId="8" borderId="4" xfId="17" applyFont="1" applyFill="1" applyBorder="1" applyAlignment="1">
      <alignment horizontal="center" vertical="top" wrapText="1"/>
      <protection/>
    </xf>
    <xf numFmtId="0" fontId="2" fillId="0" borderId="4" xfId="17" applyFont="1" applyBorder="1">
      <alignment/>
      <protection/>
    </xf>
    <xf numFmtId="0" fontId="11" fillId="0" borderId="4" xfId="17" applyBorder="1">
      <alignment/>
      <protection/>
    </xf>
    <xf numFmtId="0" fontId="10" fillId="0" borderId="4" xfId="17" applyFont="1" applyFill="1" applyBorder="1" applyAlignment="1">
      <alignment horizontal="right" vertical="top"/>
      <protection/>
    </xf>
    <xf numFmtId="0" fontId="13" fillId="0" borderId="4" xfId="17" applyFont="1" applyFill="1" applyBorder="1" applyAlignment="1">
      <alignment vertical="top" wrapText="1"/>
      <protection/>
    </xf>
    <xf numFmtId="172" fontId="13" fillId="4" borderId="4" xfId="17" applyNumberFormat="1" applyFont="1" applyFill="1" applyBorder="1" applyAlignment="1">
      <alignment horizontal="center" wrapText="1"/>
      <protection/>
    </xf>
    <xf numFmtId="172" fontId="10" fillId="4" borderId="4" xfId="17" applyNumberFormat="1" applyFont="1" applyFill="1" applyBorder="1" applyAlignment="1">
      <alignment horizontal="center" wrapText="1"/>
      <protection/>
    </xf>
    <xf numFmtId="0" fontId="13" fillId="0" borderId="4" xfId="17" applyFont="1" applyBorder="1" applyAlignment="1">
      <alignment horizontal="center" wrapText="1"/>
      <protection/>
    </xf>
    <xf numFmtId="172" fontId="2" fillId="8" borderId="4" xfId="17" applyNumberFormat="1" applyFont="1" applyFill="1" applyBorder="1" applyAlignment="1">
      <alignment horizontal="center" wrapText="1"/>
      <protection/>
    </xf>
    <xf numFmtId="172" fontId="0" fillId="6" borderId="4" xfId="0" applyNumberFormat="1" applyFont="1" applyFill="1" applyBorder="1" applyAlignment="1">
      <alignment horizontal="right"/>
    </xf>
    <xf numFmtId="172" fontId="2" fillId="0" borderId="4" xfId="17" applyNumberFormat="1" applyFont="1" applyFill="1" applyBorder="1">
      <alignment/>
      <protection/>
    </xf>
    <xf numFmtId="0" fontId="2" fillId="0" borderId="4" xfId="17" applyFont="1" applyFill="1" applyBorder="1" applyAlignment="1">
      <alignment horizontal="center"/>
      <protection/>
    </xf>
    <xf numFmtId="172" fontId="2" fillId="8" borderId="4" xfId="17" applyNumberFormat="1" applyFont="1" applyFill="1" applyBorder="1">
      <alignment/>
      <protection/>
    </xf>
    <xf numFmtId="172" fontId="2" fillId="8" borderId="4" xfId="17" applyNumberFormat="1" applyFont="1" applyFill="1" applyBorder="1" applyAlignment="1">
      <alignment horizontal="right"/>
      <protection/>
    </xf>
    <xf numFmtId="172" fontId="2" fillId="0" borderId="4" xfId="17" applyNumberFormat="1" applyFont="1" applyFill="1" applyBorder="1" applyAlignment="1">
      <alignment horizontal="right"/>
      <protection/>
    </xf>
    <xf numFmtId="172" fontId="0" fillId="8" borderId="4" xfId="0" applyNumberFormat="1" applyFont="1" applyFill="1" applyBorder="1" applyAlignment="1">
      <alignment horizontal="right"/>
    </xf>
    <xf numFmtId="173" fontId="0" fillId="4" borderId="4" xfId="0" applyNumberFormat="1" applyFill="1" applyBorder="1" applyAlignment="1">
      <alignment/>
    </xf>
    <xf numFmtId="0" fontId="2" fillId="8" borderId="4" xfId="17" applyFont="1" applyFill="1" applyBorder="1" applyAlignment="1">
      <alignment horizontal="center"/>
      <protection/>
    </xf>
    <xf numFmtId="0" fontId="2" fillId="8" borderId="4" xfId="17" applyFont="1" applyFill="1" applyBorder="1">
      <alignment/>
      <protection/>
    </xf>
    <xf numFmtId="0" fontId="2" fillId="8" borderId="4" xfId="17" applyFont="1" applyFill="1" applyBorder="1" applyAlignment="1">
      <alignment horizontal="center" vertical="top" wrapText="1"/>
      <protection/>
    </xf>
    <xf numFmtId="172" fontId="18" fillId="9" borderId="4" xfId="17" applyNumberFormat="1" applyFont="1" applyFill="1" applyBorder="1" applyAlignment="1">
      <alignment horizontal="right"/>
      <protection/>
    </xf>
    <xf numFmtId="173" fontId="0" fillId="0" borderId="4" xfId="0" applyNumberFormat="1" applyBorder="1" applyAlignment="1">
      <alignment horizontal="right"/>
    </xf>
    <xf numFmtId="0" fontId="13" fillId="8" borderId="4" xfId="17" applyFont="1" applyFill="1" applyBorder="1" applyAlignment="1">
      <alignment horizontal="center" vertical="top" wrapText="1"/>
      <protection/>
    </xf>
    <xf numFmtId="172" fontId="19" fillId="11" borderId="4" xfId="17" applyNumberFormat="1" applyFont="1" applyFill="1" applyBorder="1" applyAlignment="1">
      <alignment horizontal="center"/>
      <protection/>
    </xf>
    <xf numFmtId="172" fontId="3" fillId="11" borderId="4" xfId="17" applyNumberFormat="1" applyFont="1" applyFill="1" applyBorder="1" applyAlignment="1">
      <alignment horizontal="right"/>
      <protection/>
    </xf>
    <xf numFmtId="0" fontId="13" fillId="0" borderId="4" xfId="17" applyFont="1" applyFill="1" applyBorder="1" applyAlignment="1">
      <alignment horizontal="left" wrapText="1"/>
      <protection/>
    </xf>
    <xf numFmtId="172" fontId="2" fillId="6" borderId="4" xfId="0" applyNumberFormat="1" applyFont="1" applyFill="1" applyBorder="1" applyAlignment="1">
      <alignment horizontal="right"/>
    </xf>
    <xf numFmtId="172" fontId="13" fillId="8" borderId="4" xfId="17" applyNumberFormat="1" applyFont="1" applyFill="1" applyBorder="1" applyAlignment="1">
      <alignment horizontal="center"/>
      <protection/>
    </xf>
    <xf numFmtId="0" fontId="13" fillId="8" borderId="4" xfId="17" applyFont="1" applyFill="1" applyBorder="1" applyAlignment="1">
      <alignment horizontal="center" wrapText="1"/>
      <protection/>
    </xf>
    <xf numFmtId="172" fontId="16" fillId="8" borderId="4" xfId="17" applyNumberFormat="1" applyFont="1" applyFill="1" applyBorder="1" applyAlignment="1">
      <alignment horizontal="center"/>
      <protection/>
    </xf>
    <xf numFmtId="172" fontId="2" fillId="8" borderId="4" xfId="0" applyNumberFormat="1" applyFont="1" applyFill="1" applyBorder="1" applyAlignment="1">
      <alignment horizontal="right"/>
    </xf>
    <xf numFmtId="172" fontId="13" fillId="0" borderId="4" xfId="17" applyNumberFormat="1" applyFont="1" applyFill="1" applyBorder="1" applyAlignment="1">
      <alignment horizontal="center"/>
      <protection/>
    </xf>
    <xf numFmtId="172" fontId="16" fillId="0" borderId="4" xfId="17" applyNumberFormat="1" applyFont="1" applyFill="1" applyBorder="1" applyAlignment="1">
      <alignment horizontal="center"/>
      <protection/>
    </xf>
    <xf numFmtId="172" fontId="2" fillId="0" borderId="4" xfId="0" applyNumberFormat="1" applyFont="1" applyFill="1" applyBorder="1" applyAlignment="1">
      <alignment horizontal="right"/>
    </xf>
    <xf numFmtId="173" fontId="0" fillId="0" borderId="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172" fontId="24" fillId="0" borderId="4" xfId="0" applyNumberFormat="1" applyFont="1" applyFill="1" applyBorder="1" applyAlignment="1">
      <alignment horizontal="right"/>
    </xf>
    <xf numFmtId="172" fontId="3" fillId="8" borderId="4" xfId="17" applyNumberFormat="1" applyFont="1" applyFill="1" applyBorder="1" applyAlignment="1">
      <alignment horizontal="right"/>
      <protection/>
    </xf>
    <xf numFmtId="0" fontId="3" fillId="0" borderId="4" xfId="17" applyFont="1" applyFill="1" applyBorder="1" applyAlignment="1">
      <alignment horizontal="right"/>
      <protection/>
    </xf>
    <xf numFmtId="0" fontId="13" fillId="0" borderId="4" xfId="17" applyFont="1" applyFill="1" applyBorder="1" applyAlignment="1">
      <alignment wrapText="1"/>
      <protection/>
    </xf>
    <xf numFmtId="0" fontId="15" fillId="0" borderId="4" xfId="17" applyFont="1" applyFill="1" applyBorder="1" applyAlignment="1">
      <alignment wrapText="1"/>
      <protection/>
    </xf>
    <xf numFmtId="172" fontId="13" fillId="9" borderId="4" xfId="17" applyNumberFormat="1" applyFont="1" applyFill="1" applyBorder="1" applyAlignment="1">
      <alignment horizontal="center"/>
      <protection/>
    </xf>
    <xf numFmtId="172" fontId="13" fillId="4" borderId="4" xfId="17" applyNumberFormat="1" applyFont="1" applyFill="1" applyBorder="1" applyAlignment="1">
      <alignment horizontal="center"/>
      <protection/>
    </xf>
    <xf numFmtId="172" fontId="10" fillId="9" borderId="4" xfId="17" applyNumberFormat="1" applyFont="1" applyFill="1" applyBorder="1" applyAlignment="1">
      <alignment horizontal="right"/>
      <protection/>
    </xf>
    <xf numFmtId="0" fontId="20" fillId="0" borderId="4" xfId="17" applyFont="1" applyBorder="1" applyAlignment="1">
      <alignment horizontal="center"/>
      <protection/>
    </xf>
    <xf numFmtId="0" fontId="2" fillId="8" borderId="4" xfId="17" applyFont="1" applyFill="1" applyBorder="1" applyAlignment="1">
      <alignment wrapText="1"/>
      <protection/>
    </xf>
    <xf numFmtId="172" fontId="19" fillId="10" borderId="4" xfId="17" applyNumberFormat="1" applyFont="1" applyFill="1" applyBorder="1" applyAlignment="1">
      <alignment horizontal="right"/>
      <protection/>
    </xf>
    <xf numFmtId="0" fontId="25" fillId="0" borderId="0" xfId="17" applyFont="1" applyFill="1">
      <alignment/>
      <protection/>
    </xf>
    <xf numFmtId="0" fontId="25" fillId="8" borderId="4" xfId="17" applyFont="1" applyFill="1" applyBorder="1">
      <alignment/>
      <protection/>
    </xf>
    <xf numFmtId="0" fontId="15" fillId="9" borderId="4" xfId="17" applyFont="1" applyFill="1" applyBorder="1" applyAlignment="1">
      <alignment wrapText="1"/>
      <protection/>
    </xf>
    <xf numFmtId="0" fontId="10" fillId="0" borderId="4" xfId="17" applyFont="1" applyBorder="1" applyAlignment="1">
      <alignment horizontal="center"/>
      <protection/>
    </xf>
    <xf numFmtId="172" fontId="16" fillId="9" borderId="4" xfId="17" applyNumberFormat="1" applyFont="1" applyFill="1" applyBorder="1" applyAlignment="1">
      <alignment horizontal="center"/>
      <protection/>
    </xf>
    <xf numFmtId="172" fontId="16" fillId="4" borderId="4" xfId="17" applyNumberFormat="1" applyFont="1" applyFill="1" applyBorder="1" applyAlignment="1">
      <alignment horizontal="center"/>
      <protection/>
    </xf>
    <xf numFmtId="172" fontId="18" fillId="9" borderId="4" xfId="17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0" fontId="3" fillId="0" borderId="4" xfId="17" applyFont="1" applyFill="1" applyBorder="1" applyAlignment="1">
      <alignment horizontal="center"/>
      <protection/>
    </xf>
    <xf numFmtId="0" fontId="3" fillId="8" borderId="4" xfId="17" applyFont="1" applyFill="1" applyBorder="1" applyAlignment="1">
      <alignment horizontal="center"/>
      <protection/>
    </xf>
    <xf numFmtId="172" fontId="14" fillId="0" borderId="4" xfId="17" applyNumberFormat="1" applyFont="1" applyBorder="1" applyAlignment="1">
      <alignment horizontal="center"/>
      <protection/>
    </xf>
    <xf numFmtId="172" fontId="13" fillId="9" borderId="4" xfId="17" applyNumberFormat="1" applyFont="1" applyFill="1" applyBorder="1" applyAlignment="1">
      <alignment horizontal="center"/>
      <protection/>
    </xf>
    <xf numFmtId="172" fontId="26" fillId="10" borderId="4" xfId="17" applyNumberFormat="1" applyFont="1" applyFill="1" applyBorder="1" applyAlignment="1">
      <alignment horizontal="center"/>
      <protection/>
    </xf>
    <xf numFmtId="172" fontId="26" fillId="4" borderId="4" xfId="17" applyNumberFormat="1" applyFont="1" applyFill="1" applyBorder="1" applyAlignment="1">
      <alignment horizontal="center"/>
      <protection/>
    </xf>
    <xf numFmtId="0" fontId="19" fillId="0" borderId="4" xfId="17" applyFont="1" applyBorder="1" applyAlignment="1">
      <alignment wrapText="1"/>
      <protection/>
    </xf>
    <xf numFmtId="172" fontId="19" fillId="0" borderId="4" xfId="17" applyNumberFormat="1" applyFont="1" applyBorder="1" applyAlignment="1">
      <alignment horizontal="center"/>
      <protection/>
    </xf>
    <xf numFmtId="0" fontId="19" fillId="4" borderId="4" xfId="17" applyFont="1" applyFill="1" applyBorder="1" applyAlignment="1">
      <alignment horizontal="center"/>
      <protection/>
    </xf>
    <xf numFmtId="0" fontId="19" fillId="0" borderId="4" xfId="17" applyFont="1" applyFill="1" applyBorder="1" applyAlignment="1">
      <alignment horizontal="center"/>
      <protection/>
    </xf>
    <xf numFmtId="172" fontId="19" fillId="0" borderId="4" xfId="17" applyNumberFormat="1" applyFont="1" applyFill="1" applyBorder="1" applyAlignment="1">
      <alignment horizontal="center"/>
      <protection/>
    </xf>
    <xf numFmtId="0" fontId="10" fillId="0" borderId="23" xfId="17" applyFont="1" applyBorder="1" applyAlignment="1">
      <alignment/>
      <protection/>
    </xf>
    <xf numFmtId="3" fontId="19" fillId="0" borderId="8" xfId="17" applyNumberFormat="1" applyFont="1" applyBorder="1" applyAlignment="1">
      <alignment horizontal="center"/>
      <protection/>
    </xf>
    <xf numFmtId="172" fontId="1" fillId="6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72" fontId="0" fillId="4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49" fontId="24" fillId="5" borderId="12" xfId="0" applyNumberFormat="1" applyFont="1" applyFill="1" applyBorder="1" applyAlignment="1">
      <alignment horizontal="center" vertical="center" wrapText="1"/>
    </xf>
    <xf numFmtId="4" fontId="24" fillId="5" borderId="4" xfId="0" applyNumberFormat="1" applyFont="1" applyFill="1" applyBorder="1" applyAlignment="1">
      <alignment horizontal="right" vertical="center"/>
    </xf>
    <xf numFmtId="3" fontId="27" fillId="5" borderId="4" xfId="0" applyNumberFormat="1" applyFont="1" applyFill="1" applyBorder="1" applyAlignment="1">
      <alignment horizontal="right" vertical="center"/>
    </xf>
    <xf numFmtId="3" fontId="27" fillId="5" borderId="23" xfId="0" applyNumberFormat="1" applyFont="1" applyFill="1" applyBorder="1" applyAlignment="1">
      <alignment vertical="center"/>
    </xf>
    <xf numFmtId="3" fontId="27" fillId="5" borderId="12" xfId="0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10" fillId="0" borderId="4" xfId="17" applyFont="1" applyFill="1" applyBorder="1" applyAlignment="1">
      <alignment horizontal="center" vertical="center" wrapText="1"/>
      <protection/>
    </xf>
    <xf numFmtId="0" fontId="28" fillId="5" borderId="8" xfId="15" applyFont="1" applyFill="1" applyBorder="1" applyAlignment="1" applyProtection="1">
      <alignment vertical="center"/>
      <protection locked="0"/>
    </xf>
  </cellXfs>
  <cellStyles count="9">
    <cellStyle name="Normal" xfId="0"/>
    <cellStyle name="Hyperlink" xfId="15"/>
    <cellStyle name="Followed Hyperlink" xfId="16"/>
    <cellStyle name="Normal_Foaie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2" sqref="B22"/>
    </sheetView>
  </sheetViews>
  <sheetFormatPr defaultColWidth="9.140625" defaultRowHeight="12.75"/>
  <cols>
    <col min="1" max="1" width="4.7109375" style="11" customWidth="1"/>
    <col min="2" max="2" width="47.140625" style="1" customWidth="1"/>
    <col min="3" max="3" width="6.8515625" style="12" customWidth="1"/>
    <col min="4" max="4" width="10.28125" style="1" customWidth="1"/>
    <col min="5" max="5" width="11.28125" style="1" bestFit="1" customWidth="1"/>
    <col min="6" max="6" width="11.28125" style="1" customWidth="1"/>
    <col min="7" max="7" width="9.140625" style="1" customWidth="1"/>
    <col min="8" max="8" width="11.28125" style="1" bestFit="1" customWidth="1"/>
    <col min="9" max="16384" width="9.140625" style="1" customWidth="1"/>
  </cols>
  <sheetData>
    <row r="1" spans="1:6" ht="15" customHeight="1">
      <c r="A1" s="130" t="s">
        <v>0</v>
      </c>
      <c r="B1" s="130"/>
      <c r="C1" s="130"/>
      <c r="D1" s="130"/>
      <c r="E1" s="130"/>
      <c r="F1" s="130"/>
    </row>
    <row r="2" spans="1:6" ht="15" customHeight="1">
      <c r="A2" s="131" t="s">
        <v>63</v>
      </c>
      <c r="B2" s="131"/>
      <c r="C2" s="131"/>
      <c r="D2" s="131"/>
      <c r="E2" s="131"/>
      <c r="F2" s="131"/>
    </row>
    <row r="3" spans="1:8" ht="15" customHeight="1">
      <c r="A3" s="131" t="s">
        <v>64</v>
      </c>
      <c r="B3" s="131"/>
      <c r="C3" s="131"/>
      <c r="D3" s="131"/>
      <c r="E3" s="131"/>
      <c r="F3" s="131"/>
      <c r="H3" s="60"/>
    </row>
    <row r="4" spans="1:6" ht="15.75" thickBot="1">
      <c r="A4" s="132" t="s">
        <v>1</v>
      </c>
      <c r="B4" s="132"/>
      <c r="C4" s="132"/>
      <c r="D4" s="132"/>
      <c r="E4" s="132"/>
      <c r="F4" s="132"/>
    </row>
    <row r="5" spans="1:6" ht="75" customHeight="1" thickBot="1">
      <c r="A5" s="38" t="s">
        <v>2</v>
      </c>
      <c r="B5" s="70" t="s">
        <v>3</v>
      </c>
      <c r="C5" s="71" t="s">
        <v>4</v>
      </c>
      <c r="D5" s="72" t="s">
        <v>67</v>
      </c>
      <c r="E5" s="53" t="s">
        <v>66</v>
      </c>
      <c r="F5" s="73" t="s">
        <v>65</v>
      </c>
    </row>
    <row r="6" spans="1:6" ht="15.75" thickBot="1">
      <c r="A6" s="64" t="s">
        <v>5</v>
      </c>
      <c r="B6" s="65" t="s">
        <v>6</v>
      </c>
      <c r="C6" s="66" t="s">
        <v>7</v>
      </c>
      <c r="D6" s="67">
        <v>1</v>
      </c>
      <c r="E6" s="68">
        <v>2</v>
      </c>
      <c r="F6" s="64">
        <v>3</v>
      </c>
    </row>
    <row r="7" spans="1:6" ht="30">
      <c r="A7" s="127" t="s">
        <v>8</v>
      </c>
      <c r="B7" s="20" t="s">
        <v>9</v>
      </c>
      <c r="C7" s="14"/>
      <c r="D7" s="74"/>
      <c r="E7" s="75"/>
      <c r="F7" s="76"/>
    </row>
    <row r="8" spans="1:6" ht="15">
      <c r="A8" s="128"/>
      <c r="B8" s="21" t="s">
        <v>10</v>
      </c>
      <c r="C8" s="3"/>
      <c r="D8" s="77">
        <f>D9+D15+D21+D24</f>
        <v>2156000</v>
      </c>
      <c r="E8" s="78">
        <f>E9+E15+E21+E24</f>
        <v>26529000</v>
      </c>
      <c r="F8" s="79">
        <f>F9+F15+F21+F24</f>
        <v>28685000</v>
      </c>
    </row>
    <row r="9" spans="1:6" ht="30">
      <c r="A9" s="39" t="s">
        <v>11</v>
      </c>
      <c r="B9" s="22" t="s">
        <v>12</v>
      </c>
      <c r="C9" s="4"/>
      <c r="D9" s="80">
        <f>D10+D11+D12+D13+D14</f>
        <v>80000</v>
      </c>
      <c r="E9" s="81">
        <f>E10+E11+E12+E13+E14</f>
        <v>570000</v>
      </c>
      <c r="F9" s="82">
        <f>F10+F11+F12+F13+F14</f>
        <v>650000</v>
      </c>
    </row>
    <row r="10" spans="1:6" ht="15">
      <c r="A10" s="40">
        <v>1</v>
      </c>
      <c r="B10" s="23" t="s">
        <v>13</v>
      </c>
      <c r="C10" s="5"/>
      <c r="D10" s="83">
        <v>80000</v>
      </c>
      <c r="E10" s="84">
        <v>120000</v>
      </c>
      <c r="F10" s="85">
        <f>D10+E10</f>
        <v>200000</v>
      </c>
    </row>
    <row r="11" spans="1:6" ht="15">
      <c r="A11" s="40">
        <v>2</v>
      </c>
      <c r="B11" s="24" t="s">
        <v>14</v>
      </c>
      <c r="C11" s="5"/>
      <c r="D11" s="83"/>
      <c r="E11" s="84">
        <v>50000</v>
      </c>
      <c r="F11" s="85">
        <f>D11+E11</f>
        <v>50000</v>
      </c>
    </row>
    <row r="12" spans="1:6" ht="28.5">
      <c r="A12" s="40">
        <v>3</v>
      </c>
      <c r="B12" s="24" t="s">
        <v>58</v>
      </c>
      <c r="C12" s="5"/>
      <c r="D12" s="83">
        <v>0</v>
      </c>
      <c r="E12" s="84">
        <v>300000</v>
      </c>
      <c r="F12" s="85">
        <f>D12+E12</f>
        <v>300000</v>
      </c>
    </row>
    <row r="13" spans="1:6" ht="15">
      <c r="A13" s="40" t="s">
        <v>15</v>
      </c>
      <c r="B13" s="23" t="s">
        <v>16</v>
      </c>
      <c r="C13" s="5"/>
      <c r="D13" s="83"/>
      <c r="E13" s="84">
        <v>50000</v>
      </c>
      <c r="F13" s="85">
        <f>D13+E13</f>
        <v>50000</v>
      </c>
    </row>
    <row r="14" spans="1:6" ht="15">
      <c r="A14" s="41">
        <v>5</v>
      </c>
      <c r="B14" s="23" t="s">
        <v>17</v>
      </c>
      <c r="C14" s="6"/>
      <c r="D14" s="83"/>
      <c r="E14" s="84">
        <v>50000</v>
      </c>
      <c r="F14" s="85">
        <f>D14+E14</f>
        <v>50000</v>
      </c>
    </row>
    <row r="15" spans="1:6" ht="30">
      <c r="A15" s="42" t="s">
        <v>18</v>
      </c>
      <c r="B15" s="25" t="s">
        <v>19</v>
      </c>
      <c r="C15" s="9">
        <f>C16+C20</f>
        <v>15</v>
      </c>
      <c r="D15" s="86">
        <f>D16+D20</f>
        <v>875000</v>
      </c>
      <c r="E15" s="87">
        <f>E16+E20</f>
        <v>9500000</v>
      </c>
      <c r="F15" s="88">
        <f>F16+F20</f>
        <v>10375000</v>
      </c>
    </row>
    <row r="16" spans="1:6" ht="15">
      <c r="A16" s="43" t="s">
        <v>28</v>
      </c>
      <c r="B16" s="26" t="s">
        <v>20</v>
      </c>
      <c r="C16" s="89">
        <f>C17+C18+C19</f>
        <v>15</v>
      </c>
      <c r="D16" s="89">
        <f>D17+D18+D19</f>
        <v>275000</v>
      </c>
      <c r="E16" s="90">
        <f>E17+E18+E19</f>
        <v>6500000</v>
      </c>
      <c r="F16" s="91">
        <f>F17+F18+F19</f>
        <v>6775000</v>
      </c>
    </row>
    <row r="17" spans="1:6" ht="15">
      <c r="A17" s="44">
        <v>2</v>
      </c>
      <c r="B17" s="27" t="s">
        <v>21</v>
      </c>
      <c r="C17" s="7"/>
      <c r="D17" s="83"/>
      <c r="E17" s="84">
        <v>5000000</v>
      </c>
      <c r="F17" s="85">
        <f>D17+E17</f>
        <v>5000000</v>
      </c>
    </row>
    <row r="18" spans="1:6" ht="15">
      <c r="A18" s="44">
        <v>3</v>
      </c>
      <c r="B18" s="27" t="s">
        <v>22</v>
      </c>
      <c r="C18" s="83">
        <v>15</v>
      </c>
      <c r="D18" s="83">
        <v>275000</v>
      </c>
      <c r="E18" s="84">
        <v>600000</v>
      </c>
      <c r="F18" s="85">
        <f>D18+E18</f>
        <v>875000</v>
      </c>
    </row>
    <row r="19" spans="1:6" ht="15">
      <c r="A19" s="44" t="s">
        <v>15</v>
      </c>
      <c r="B19" s="27" t="s">
        <v>23</v>
      </c>
      <c r="C19" s="7"/>
      <c r="D19" s="83"/>
      <c r="E19" s="84">
        <v>900000</v>
      </c>
      <c r="F19" s="85">
        <f>D19+E19</f>
        <v>900000</v>
      </c>
    </row>
    <row r="20" spans="1:6" ht="15">
      <c r="A20" s="43" t="s">
        <v>24</v>
      </c>
      <c r="B20" s="26" t="s">
        <v>25</v>
      </c>
      <c r="C20" s="13"/>
      <c r="D20" s="92">
        <v>600000</v>
      </c>
      <c r="E20" s="90">
        <v>3000000</v>
      </c>
      <c r="F20" s="93">
        <f>D20+E20</f>
        <v>3600000</v>
      </c>
    </row>
    <row r="21" spans="1:6" ht="30">
      <c r="A21" s="42" t="s">
        <v>26</v>
      </c>
      <c r="B21" s="25" t="s">
        <v>27</v>
      </c>
      <c r="C21" s="9"/>
      <c r="D21" s="94">
        <f>D23+D22</f>
        <v>597000</v>
      </c>
      <c r="E21" s="95">
        <f>E23+E22</f>
        <v>15600000</v>
      </c>
      <c r="F21" s="96">
        <f>F23+F22</f>
        <v>16197000</v>
      </c>
    </row>
    <row r="22" spans="1:6" s="373" customFormat="1" ht="15">
      <c r="A22" s="368" t="s">
        <v>28</v>
      </c>
      <c r="B22" s="375" t="s">
        <v>61</v>
      </c>
      <c r="C22" s="369"/>
      <c r="D22" s="370">
        <v>74000</v>
      </c>
      <c r="E22" s="371">
        <f>14000000+1500000</f>
        <v>15500000</v>
      </c>
      <c r="F22" s="372">
        <f>D22+E22</f>
        <v>15574000</v>
      </c>
    </row>
    <row r="23" spans="1:6" ht="15">
      <c r="A23" s="44" t="s">
        <v>29</v>
      </c>
      <c r="B23" s="27" t="s">
        <v>60</v>
      </c>
      <c r="C23" s="8"/>
      <c r="D23" s="83">
        <v>523000</v>
      </c>
      <c r="E23" s="84">
        <v>100000</v>
      </c>
      <c r="F23" s="85">
        <f>D23+E23</f>
        <v>623000</v>
      </c>
    </row>
    <row r="24" spans="1:6" ht="30">
      <c r="A24" s="42" t="s">
        <v>30</v>
      </c>
      <c r="B24" s="25" t="s">
        <v>31</v>
      </c>
      <c r="C24" s="10"/>
      <c r="D24" s="86">
        <f>D25+D28</f>
        <v>604000</v>
      </c>
      <c r="E24" s="87">
        <f>E25+E28</f>
        <v>859000</v>
      </c>
      <c r="F24" s="88">
        <f>F25+F28</f>
        <v>1463000</v>
      </c>
    </row>
    <row r="25" spans="1:6" ht="16.5" customHeight="1">
      <c r="A25" s="57" t="s">
        <v>28</v>
      </c>
      <c r="B25" s="58" t="s">
        <v>32</v>
      </c>
      <c r="C25" s="59"/>
      <c r="D25" s="97">
        <f>D27+D26</f>
        <v>604000</v>
      </c>
      <c r="E25" s="98">
        <f>E27+E26</f>
        <v>359000</v>
      </c>
      <c r="F25" s="99">
        <f>F27+F26</f>
        <v>963000</v>
      </c>
    </row>
    <row r="26" spans="1:6" ht="16.5" customHeight="1">
      <c r="A26" s="45" t="s">
        <v>33</v>
      </c>
      <c r="B26" s="27" t="s">
        <v>34</v>
      </c>
      <c r="C26" s="8"/>
      <c r="D26" s="83"/>
      <c r="E26" s="84">
        <v>46000</v>
      </c>
      <c r="F26" s="85">
        <f>D26+E26</f>
        <v>46000</v>
      </c>
    </row>
    <row r="27" spans="1:6" ht="17.25" customHeight="1">
      <c r="A27" s="45" t="s">
        <v>35</v>
      </c>
      <c r="B27" s="28" t="s">
        <v>62</v>
      </c>
      <c r="C27" s="8"/>
      <c r="D27" s="83">
        <v>604000</v>
      </c>
      <c r="E27" s="84">
        <v>313000</v>
      </c>
      <c r="F27" s="85">
        <f>D27+E27</f>
        <v>917000</v>
      </c>
    </row>
    <row r="28" spans="1:6" ht="42.75">
      <c r="A28" s="57" t="s">
        <v>36</v>
      </c>
      <c r="B28" s="69" t="s">
        <v>37</v>
      </c>
      <c r="C28" s="59">
        <v>1.967</v>
      </c>
      <c r="D28" s="97"/>
      <c r="E28" s="98">
        <v>500000</v>
      </c>
      <c r="F28" s="99">
        <f>D28+E28</f>
        <v>500000</v>
      </c>
    </row>
    <row r="29" spans="1:6" ht="15">
      <c r="A29" s="129" t="s">
        <v>38</v>
      </c>
      <c r="B29" s="29" t="s">
        <v>39</v>
      </c>
      <c r="C29" s="2"/>
      <c r="D29" s="100"/>
      <c r="E29" s="101"/>
      <c r="F29" s="102"/>
    </row>
    <row r="30" spans="1:6" ht="15">
      <c r="A30" s="128"/>
      <c r="B30" s="21" t="s">
        <v>40</v>
      </c>
      <c r="C30" s="3"/>
      <c r="D30" s="77">
        <f>D31</f>
        <v>450000</v>
      </c>
      <c r="E30" s="78">
        <f>E31</f>
        <v>2996000</v>
      </c>
      <c r="F30" s="79">
        <f>F31</f>
        <v>3446000</v>
      </c>
    </row>
    <row r="31" spans="1:6" ht="15">
      <c r="A31" s="46" t="s">
        <v>41</v>
      </c>
      <c r="B31" s="30" t="s">
        <v>68</v>
      </c>
      <c r="C31" s="124"/>
      <c r="D31" s="103">
        <f>D32+D33+D38+D39+D40+D41</f>
        <v>450000</v>
      </c>
      <c r="E31" s="104">
        <f>E32+E33+E38+E39+E40+E41</f>
        <v>2996000</v>
      </c>
      <c r="F31" s="105">
        <f>F32+F33+F38+F39+F40+F41</f>
        <v>3446000</v>
      </c>
    </row>
    <row r="32" spans="1:6" ht="15.75" thickBot="1">
      <c r="A32" s="47" t="s">
        <v>28</v>
      </c>
      <c r="B32" s="31" t="s">
        <v>42</v>
      </c>
      <c r="C32" s="17"/>
      <c r="D32" s="106"/>
      <c r="E32" s="107">
        <v>746000</v>
      </c>
      <c r="F32" s="108">
        <f>D32+E32</f>
        <v>746000</v>
      </c>
    </row>
    <row r="33" spans="1:6" ht="15.75" thickBot="1">
      <c r="A33" s="62" t="s">
        <v>29</v>
      </c>
      <c r="B33" s="63" t="s">
        <v>59</v>
      </c>
      <c r="C33" s="61"/>
      <c r="D33" s="109">
        <f>D37+D36+D35+D34</f>
        <v>0</v>
      </c>
      <c r="E33" s="109">
        <f>E37+E36+E35+E34</f>
        <v>1600000</v>
      </c>
      <c r="F33" s="110">
        <f>F37+F36+F35+F34</f>
        <v>1600000</v>
      </c>
    </row>
    <row r="34" spans="1:6" ht="14.25">
      <c r="A34" s="48" t="s">
        <v>43</v>
      </c>
      <c r="B34" s="32" t="s">
        <v>44</v>
      </c>
      <c r="C34" s="18">
        <v>9.9</v>
      </c>
      <c r="D34" s="111"/>
      <c r="E34" s="112">
        <v>800000</v>
      </c>
      <c r="F34" s="113">
        <f aca="true" t="shared" si="0" ref="F34:F41">D34+E34</f>
        <v>800000</v>
      </c>
    </row>
    <row r="35" spans="1:6" ht="28.5">
      <c r="A35" s="49" t="s">
        <v>45</v>
      </c>
      <c r="B35" s="33" t="s">
        <v>46</v>
      </c>
      <c r="C35" s="16">
        <v>3.1</v>
      </c>
      <c r="D35" s="114"/>
      <c r="E35" s="115">
        <v>500000</v>
      </c>
      <c r="F35" s="116">
        <f t="shared" si="0"/>
        <v>500000</v>
      </c>
    </row>
    <row r="36" spans="1:6" ht="28.5">
      <c r="A36" s="49" t="s">
        <v>47</v>
      </c>
      <c r="B36" s="34" t="s">
        <v>48</v>
      </c>
      <c r="C36" s="15">
        <v>2.724</v>
      </c>
      <c r="D36" s="117"/>
      <c r="E36" s="115">
        <v>150000</v>
      </c>
      <c r="F36" s="116">
        <f t="shared" si="0"/>
        <v>150000</v>
      </c>
    </row>
    <row r="37" spans="1:6" ht="15" thickBot="1">
      <c r="A37" s="50" t="s">
        <v>49</v>
      </c>
      <c r="B37" s="35" t="s">
        <v>50</v>
      </c>
      <c r="C37" s="19">
        <v>3.5</v>
      </c>
      <c r="D37" s="118"/>
      <c r="E37" s="119">
        <v>150000</v>
      </c>
      <c r="F37" s="120">
        <f t="shared" si="0"/>
        <v>150000</v>
      </c>
    </row>
    <row r="38" spans="1:6" ht="28.5" customHeight="1">
      <c r="A38" s="51" t="s">
        <v>51</v>
      </c>
      <c r="B38" s="36" t="s">
        <v>52</v>
      </c>
      <c r="C38" s="18">
        <v>8</v>
      </c>
      <c r="D38" s="111"/>
      <c r="E38" s="112">
        <v>100000</v>
      </c>
      <c r="F38" s="113">
        <f t="shared" si="0"/>
        <v>100000</v>
      </c>
    </row>
    <row r="39" spans="1:6" ht="17.25" customHeight="1">
      <c r="A39" s="52" t="s">
        <v>15</v>
      </c>
      <c r="B39" s="37" t="s">
        <v>53</v>
      </c>
      <c r="C39" s="15"/>
      <c r="D39" s="114">
        <v>450000</v>
      </c>
      <c r="E39" s="115"/>
      <c r="F39" s="116">
        <f t="shared" si="0"/>
        <v>450000</v>
      </c>
    </row>
    <row r="40" spans="1:6" ht="13.5" customHeight="1">
      <c r="A40" s="52" t="s">
        <v>24</v>
      </c>
      <c r="B40" s="37" t="s">
        <v>54</v>
      </c>
      <c r="C40" s="16"/>
      <c r="D40" s="114"/>
      <c r="E40" s="115">
        <v>50000</v>
      </c>
      <c r="F40" s="116">
        <f t="shared" si="0"/>
        <v>50000</v>
      </c>
    </row>
    <row r="41" spans="1:6" ht="15.75" thickBot="1">
      <c r="A41" s="47" t="s">
        <v>55</v>
      </c>
      <c r="B41" s="54" t="s">
        <v>56</v>
      </c>
      <c r="C41" s="125"/>
      <c r="D41" s="106"/>
      <c r="E41" s="107">
        <v>500000</v>
      </c>
      <c r="F41" s="108">
        <f t="shared" si="0"/>
        <v>500000</v>
      </c>
    </row>
    <row r="42" spans="1:6" ht="17.25" customHeight="1" thickBot="1">
      <c r="A42" s="55"/>
      <c r="B42" s="56" t="s">
        <v>57</v>
      </c>
      <c r="C42" s="126"/>
      <c r="D42" s="121">
        <f>D8+D30</f>
        <v>2606000</v>
      </c>
      <c r="E42" s="122">
        <f>E8+E30</f>
        <v>29525000</v>
      </c>
      <c r="F42" s="123">
        <f>F8+F30</f>
        <v>32131000</v>
      </c>
    </row>
    <row r="43" ht="14.25">
      <c r="E43" s="60"/>
    </row>
  </sheetData>
  <sheetProtection password="DDF5" sheet="1" objects="1" scenarios="1" selectLockedCells="1"/>
  <mergeCells count="6">
    <mergeCell ref="A7:A8"/>
    <mergeCell ref="A29:A30"/>
    <mergeCell ref="A1:F1"/>
    <mergeCell ref="A2:F2"/>
    <mergeCell ref="A3:F3"/>
    <mergeCell ref="A4:F4"/>
  </mergeCells>
  <hyperlinks>
    <hyperlink ref="B22" location="'anexa 9 1'!A1" display="Covoare bituminoase (detaliat in Anexa ) - 55 km -"/>
  </hyperlinks>
  <printOptions horizontalCentered="1"/>
  <pageMargins left="0.5905511811023623" right="0" top="0.5905511811023623" bottom="0.1968503937007874" header="0.11811023622047245" footer="0.11811023622047245"/>
  <pageSetup horizontalDpi="600" verticalDpi="600" orientation="portrait" scale="85" r:id="rId1"/>
  <headerFooter alignWithMargins="0">
    <oddHeader>&amp;LROMÂNIA
JUDEŢUL MUREŞ
CONSILIUL JUDEŢEAN MUREŞ&amp;RAnexa nr. 9 la HCJM nr.  &amp;U         /             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C288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71" bestFit="1" customWidth="1"/>
    <col min="2" max="2" width="24.421875" style="0" customWidth="1"/>
    <col min="3" max="3" width="17.00390625" style="0" bestFit="1" customWidth="1"/>
    <col min="4" max="4" width="7.8515625" style="365" bestFit="1" customWidth="1"/>
    <col min="5" max="5" width="15.8515625" style="0" bestFit="1" customWidth="1"/>
    <col min="6" max="6" width="7.28125" style="0" bestFit="1" customWidth="1"/>
    <col min="7" max="7" width="17.00390625" style="0" bestFit="1" customWidth="1"/>
    <col min="8" max="8" width="7.8515625" style="0" bestFit="1" customWidth="1"/>
    <col min="9" max="9" width="22.57421875" style="0" bestFit="1" customWidth="1"/>
    <col min="10" max="10" width="9.00390625" style="0" bestFit="1" customWidth="1"/>
    <col min="11" max="11" width="9.57421875" style="0" bestFit="1" customWidth="1"/>
    <col min="12" max="12" width="12.7109375" style="366" bestFit="1" customWidth="1"/>
    <col min="13" max="13" width="8.28125" style="367" bestFit="1" customWidth="1"/>
    <col min="14" max="14" width="9.57421875" style="367" bestFit="1" customWidth="1"/>
  </cols>
  <sheetData>
    <row r="1" spans="1:14" ht="50.25">
      <c r="A1" s="133" t="s">
        <v>69</v>
      </c>
      <c r="B1" s="134" t="s">
        <v>70</v>
      </c>
      <c r="C1" s="135" t="s">
        <v>71</v>
      </c>
      <c r="D1" s="136" t="s">
        <v>72</v>
      </c>
      <c r="E1" s="137" t="s">
        <v>73</v>
      </c>
      <c r="F1" s="137"/>
      <c r="G1" s="138" t="s">
        <v>74</v>
      </c>
      <c r="H1" s="138"/>
      <c r="I1" s="139" t="s">
        <v>75</v>
      </c>
      <c r="J1" s="140" t="s">
        <v>76</v>
      </c>
      <c r="K1" s="374" t="s">
        <v>77</v>
      </c>
      <c r="L1" s="141" t="s">
        <v>78</v>
      </c>
      <c r="M1" s="142" t="s">
        <v>79</v>
      </c>
      <c r="N1" s="142" t="s">
        <v>80</v>
      </c>
    </row>
    <row r="2" spans="1:14" ht="15">
      <c r="A2" s="133"/>
      <c r="B2" s="143"/>
      <c r="C2" s="144"/>
      <c r="D2" s="145"/>
      <c r="E2" s="146" t="s">
        <v>81</v>
      </c>
      <c r="F2" s="147" t="s">
        <v>82</v>
      </c>
      <c r="G2" s="148" t="s">
        <v>81</v>
      </c>
      <c r="H2" s="149" t="s">
        <v>82</v>
      </c>
      <c r="I2" s="150"/>
      <c r="J2" s="151" t="s">
        <v>83</v>
      </c>
      <c r="K2" s="152"/>
      <c r="L2" s="153"/>
      <c r="M2" s="154"/>
      <c r="N2" s="154"/>
    </row>
    <row r="3" spans="1:14" ht="15">
      <c r="A3" s="155">
        <v>0</v>
      </c>
      <c r="B3" s="156">
        <v>1</v>
      </c>
      <c r="C3" s="155">
        <v>2</v>
      </c>
      <c r="D3" s="155">
        <v>3</v>
      </c>
      <c r="E3" s="157">
        <v>4</v>
      </c>
      <c r="F3" s="157">
        <v>5</v>
      </c>
      <c r="G3" s="158">
        <v>6</v>
      </c>
      <c r="H3" s="158">
        <v>7</v>
      </c>
      <c r="I3" s="159">
        <v>8</v>
      </c>
      <c r="J3" s="160">
        <v>9</v>
      </c>
      <c r="K3" s="160">
        <v>10</v>
      </c>
      <c r="L3" s="160">
        <v>11</v>
      </c>
      <c r="M3" s="160">
        <v>12</v>
      </c>
      <c r="N3" s="160">
        <v>13</v>
      </c>
    </row>
    <row r="4" spans="1:14" ht="15">
      <c r="A4" s="155" t="s">
        <v>8</v>
      </c>
      <c r="B4" s="161" t="s">
        <v>84</v>
      </c>
      <c r="C4" s="155"/>
      <c r="D4" s="155"/>
      <c r="E4" s="157"/>
      <c r="F4" s="157"/>
      <c r="G4" s="158"/>
      <c r="H4" s="158"/>
      <c r="I4" s="159"/>
      <c r="J4" s="160"/>
      <c r="K4" s="160"/>
      <c r="L4" s="153"/>
      <c r="M4" s="154"/>
      <c r="N4" s="154"/>
    </row>
    <row r="5" spans="1:14" ht="29.25">
      <c r="A5" s="162" t="s">
        <v>85</v>
      </c>
      <c r="B5" s="163" t="s">
        <v>86</v>
      </c>
      <c r="C5" s="164" t="s">
        <v>87</v>
      </c>
      <c r="D5" s="165">
        <v>2.25</v>
      </c>
      <c r="E5" s="166"/>
      <c r="F5" s="167"/>
      <c r="G5" s="166"/>
      <c r="H5" s="167"/>
      <c r="I5" s="168" t="s">
        <v>88</v>
      </c>
      <c r="J5" s="169"/>
      <c r="K5" s="169"/>
      <c r="L5" s="170">
        <v>2.25</v>
      </c>
      <c r="M5" s="154"/>
      <c r="N5" s="154">
        <v>2.25</v>
      </c>
    </row>
    <row r="6" spans="3:14" ht="14.25">
      <c r="C6" s="169" t="s">
        <v>89</v>
      </c>
      <c r="D6" s="172">
        <v>2.5</v>
      </c>
      <c r="E6" s="173"/>
      <c r="F6" s="172"/>
      <c r="G6" s="174" t="s">
        <v>89</v>
      </c>
      <c r="H6" s="175">
        <v>2.5</v>
      </c>
      <c r="I6" s="176" t="s">
        <v>90</v>
      </c>
      <c r="J6" s="177"/>
      <c r="K6" s="178"/>
      <c r="L6" s="173">
        <v>2.5</v>
      </c>
      <c r="M6" s="154">
        <f>L6</f>
        <v>2.5</v>
      </c>
      <c r="N6" s="154"/>
    </row>
    <row r="7" spans="1:14" ht="15">
      <c r="A7" s="162"/>
      <c r="B7" s="163"/>
      <c r="C7" s="169" t="s">
        <v>91</v>
      </c>
      <c r="D7" s="179">
        <v>2</v>
      </c>
      <c r="E7" s="169"/>
      <c r="F7" s="172"/>
      <c r="G7" s="174"/>
      <c r="H7" s="175"/>
      <c r="I7" s="176" t="s">
        <v>92</v>
      </c>
      <c r="J7" s="177"/>
      <c r="K7" s="178"/>
      <c r="L7" s="173">
        <v>2</v>
      </c>
      <c r="M7" s="154"/>
      <c r="N7" s="154">
        <v>2</v>
      </c>
    </row>
    <row r="8" spans="1:14" ht="15">
      <c r="A8" s="162"/>
      <c r="B8" s="163"/>
      <c r="C8" s="180" t="s">
        <v>93</v>
      </c>
      <c r="D8" s="181">
        <v>2</v>
      </c>
      <c r="E8" s="182"/>
      <c r="F8" s="183"/>
      <c r="G8" s="184" t="s">
        <v>93</v>
      </c>
      <c r="H8" s="185">
        <v>2</v>
      </c>
      <c r="I8" s="186" t="s">
        <v>94</v>
      </c>
      <c r="J8" s="187"/>
      <c r="K8" s="188">
        <v>2</v>
      </c>
      <c r="L8" s="153"/>
      <c r="M8" s="154"/>
      <c r="N8" s="154"/>
    </row>
    <row r="9" spans="1:14" ht="29.25">
      <c r="A9" s="162"/>
      <c r="B9" s="163"/>
      <c r="C9" s="169" t="s">
        <v>95</v>
      </c>
      <c r="D9" s="165">
        <v>6</v>
      </c>
      <c r="E9" s="169"/>
      <c r="F9" s="172"/>
      <c r="G9" s="174"/>
      <c r="H9" s="175"/>
      <c r="I9" s="176" t="s">
        <v>96</v>
      </c>
      <c r="J9" s="177"/>
      <c r="K9" s="189"/>
      <c r="L9" s="170">
        <v>6</v>
      </c>
      <c r="M9" s="154"/>
      <c r="N9" s="154">
        <v>6</v>
      </c>
    </row>
    <row r="10" spans="1:14" ht="15">
      <c r="A10" s="162"/>
      <c r="B10" s="163"/>
      <c r="C10" s="180" t="s">
        <v>97</v>
      </c>
      <c r="D10" s="181">
        <v>4</v>
      </c>
      <c r="E10" s="182" t="s">
        <v>98</v>
      </c>
      <c r="F10" s="183">
        <v>1</v>
      </c>
      <c r="G10" s="185" t="s">
        <v>99</v>
      </c>
      <c r="H10" s="185">
        <v>3</v>
      </c>
      <c r="I10" s="185" t="s">
        <v>100</v>
      </c>
      <c r="J10" s="185">
        <v>3</v>
      </c>
      <c r="K10" s="152"/>
      <c r="L10" s="153"/>
      <c r="M10" s="154"/>
      <c r="N10" s="154"/>
    </row>
    <row r="11" spans="1:14" ht="15">
      <c r="A11" s="162"/>
      <c r="B11" s="163"/>
      <c r="C11" s="172" t="s">
        <v>101</v>
      </c>
      <c r="D11" s="165">
        <v>3.5</v>
      </c>
      <c r="E11" s="172"/>
      <c r="F11" s="172"/>
      <c r="G11" s="175"/>
      <c r="H11" s="175"/>
      <c r="I11" s="175" t="s">
        <v>102</v>
      </c>
      <c r="J11" s="175"/>
      <c r="K11" s="189"/>
      <c r="L11" s="170">
        <v>3.5</v>
      </c>
      <c r="M11" s="154"/>
      <c r="N11" s="154">
        <v>3.5</v>
      </c>
    </row>
    <row r="12" spans="1:14" ht="43.5">
      <c r="A12" s="162"/>
      <c r="B12" s="163"/>
      <c r="C12" s="172" t="s">
        <v>103</v>
      </c>
      <c r="D12" s="165">
        <v>8.1</v>
      </c>
      <c r="E12" s="172"/>
      <c r="F12" s="172"/>
      <c r="G12" s="190"/>
      <c r="H12" s="190"/>
      <c r="I12" s="191" t="s">
        <v>104</v>
      </c>
      <c r="J12" s="192"/>
      <c r="K12" s="189"/>
      <c r="L12" s="170">
        <v>8.1</v>
      </c>
      <c r="M12" s="154"/>
      <c r="N12" s="154">
        <v>8.1</v>
      </c>
    </row>
    <row r="13" spans="1:14" ht="15">
      <c r="A13" s="162"/>
      <c r="B13" s="163"/>
      <c r="C13" s="193" t="s">
        <v>105</v>
      </c>
      <c r="D13" s="181">
        <v>3.25</v>
      </c>
      <c r="E13" s="182"/>
      <c r="F13" s="183"/>
      <c r="G13" s="184" t="s">
        <v>105</v>
      </c>
      <c r="H13" s="184">
        <v>3.25</v>
      </c>
      <c r="I13" s="184" t="s">
        <v>106</v>
      </c>
      <c r="J13" s="187"/>
      <c r="K13" s="152">
        <v>3.25</v>
      </c>
      <c r="L13" s="194"/>
      <c r="M13" s="154"/>
      <c r="N13" s="154"/>
    </row>
    <row r="14" spans="1:14" ht="15">
      <c r="A14" s="162"/>
      <c r="B14" s="195" t="s">
        <v>107</v>
      </c>
      <c r="C14" s="180"/>
      <c r="D14" s="196">
        <f>SUM(D5:D13)</f>
        <v>33.6</v>
      </c>
      <c r="E14" s="182"/>
      <c r="F14" s="197">
        <v>1</v>
      </c>
      <c r="G14" s="193"/>
      <c r="H14" s="198">
        <v>17.75</v>
      </c>
      <c r="I14" s="198"/>
      <c r="J14" s="198">
        <v>3</v>
      </c>
      <c r="K14" s="198">
        <v>5.25</v>
      </c>
      <c r="L14" s="199">
        <f>SUM(L5:L13)</f>
        <v>24.35</v>
      </c>
      <c r="M14" s="199">
        <f>SUM(M5:M13)</f>
        <v>2.5</v>
      </c>
      <c r="N14" s="199">
        <f>SUM(N5:N13)</f>
        <v>21.85</v>
      </c>
    </row>
    <row r="15" spans="1:14" ht="28.5">
      <c r="A15" s="200" t="s">
        <v>36</v>
      </c>
      <c r="B15" s="163" t="s">
        <v>108</v>
      </c>
      <c r="C15" s="182" t="s">
        <v>109</v>
      </c>
      <c r="D15" s="183">
        <v>1</v>
      </c>
      <c r="E15" s="182" t="s">
        <v>109</v>
      </c>
      <c r="F15" s="183">
        <v>1</v>
      </c>
      <c r="G15" s="184"/>
      <c r="H15" s="185"/>
      <c r="I15" s="186" t="s">
        <v>90</v>
      </c>
      <c r="J15" s="187"/>
      <c r="K15" s="152"/>
      <c r="L15" s="153"/>
      <c r="M15" s="154"/>
      <c r="N15" s="154"/>
    </row>
    <row r="16" spans="1:14" ht="15">
      <c r="A16" s="201"/>
      <c r="B16" s="163"/>
      <c r="C16" s="180" t="s">
        <v>110</v>
      </c>
      <c r="D16" s="181">
        <v>2</v>
      </c>
      <c r="E16" s="182"/>
      <c r="F16" s="183"/>
      <c r="G16" s="202" t="s">
        <v>110</v>
      </c>
      <c r="H16" s="185">
        <v>2</v>
      </c>
      <c r="I16" s="202" t="s">
        <v>111</v>
      </c>
      <c r="J16" s="202">
        <v>2</v>
      </c>
      <c r="K16" s="152"/>
      <c r="L16" s="153"/>
      <c r="M16" s="154"/>
      <c r="N16" s="154"/>
    </row>
    <row r="17" spans="1:14" ht="15">
      <c r="A17" s="162"/>
      <c r="B17" s="163"/>
      <c r="C17" s="180" t="s">
        <v>112</v>
      </c>
      <c r="D17" s="181">
        <v>1</v>
      </c>
      <c r="E17" s="182" t="s">
        <v>112</v>
      </c>
      <c r="F17" s="183">
        <v>1</v>
      </c>
      <c r="G17" s="184"/>
      <c r="H17" s="185"/>
      <c r="I17" s="202" t="s">
        <v>111</v>
      </c>
      <c r="J17" s="187"/>
      <c r="K17" s="152"/>
      <c r="L17" s="153"/>
      <c r="M17" s="154"/>
      <c r="N17" s="154"/>
    </row>
    <row r="18" spans="1:14" ht="15">
      <c r="A18" s="162"/>
      <c r="B18" s="163"/>
      <c r="C18" s="180" t="s">
        <v>113</v>
      </c>
      <c r="D18" s="181">
        <v>1.5</v>
      </c>
      <c r="E18" s="182" t="s">
        <v>113</v>
      </c>
      <c r="F18" s="183">
        <v>1.5</v>
      </c>
      <c r="G18" s="184"/>
      <c r="H18" s="185"/>
      <c r="I18" s="186" t="s">
        <v>114</v>
      </c>
      <c r="J18" s="187"/>
      <c r="K18" s="152"/>
      <c r="L18" s="153"/>
      <c r="M18" s="154"/>
      <c r="N18" s="154"/>
    </row>
    <row r="19" spans="1:14" ht="15">
      <c r="A19" s="162"/>
      <c r="B19" s="195" t="s">
        <v>115</v>
      </c>
      <c r="C19" s="180"/>
      <c r="D19" s="196">
        <v>5.5</v>
      </c>
      <c r="E19" s="182"/>
      <c r="F19" s="197">
        <v>3.5</v>
      </c>
      <c r="G19" s="203"/>
      <c r="H19" s="198">
        <v>2</v>
      </c>
      <c r="I19" s="204"/>
      <c r="J19" s="205">
        <v>2</v>
      </c>
      <c r="K19" s="205">
        <v>0</v>
      </c>
      <c r="L19" s="199">
        <f>SUM(L15:L18)</f>
        <v>0</v>
      </c>
      <c r="M19" s="199">
        <f>SUM(M15:M18)</f>
        <v>0</v>
      </c>
      <c r="N19" s="206"/>
    </row>
    <row r="20" spans="1:14" ht="29.25">
      <c r="A20" s="162" t="s">
        <v>116</v>
      </c>
      <c r="B20" s="207" t="s">
        <v>117</v>
      </c>
      <c r="C20" s="208"/>
      <c r="D20" s="196"/>
      <c r="E20" s="209"/>
      <c r="F20" s="210"/>
      <c r="G20" s="211"/>
      <c r="H20" s="211"/>
      <c r="I20" s="212"/>
      <c r="J20" s="213"/>
      <c r="K20" s="213"/>
      <c r="L20" s="153"/>
      <c r="M20" s="154"/>
      <c r="N20" s="154"/>
    </row>
    <row r="21" spans="1:14" s="221" customFormat="1" ht="15">
      <c r="A21" s="214"/>
      <c r="B21" s="215"/>
      <c r="C21" s="216" t="s">
        <v>118</v>
      </c>
      <c r="D21" s="217">
        <v>3.5</v>
      </c>
      <c r="E21" s="209"/>
      <c r="F21" s="210"/>
      <c r="G21" s="182">
        <v>0</v>
      </c>
      <c r="H21" s="182">
        <v>0</v>
      </c>
      <c r="I21" s="182" t="s">
        <v>119</v>
      </c>
      <c r="J21" s="213"/>
      <c r="K21" s="218">
        <v>0</v>
      </c>
      <c r="L21" s="219"/>
      <c r="M21" s="220"/>
      <c r="N21" s="220"/>
    </row>
    <row r="22" spans="1:14" ht="15">
      <c r="A22" s="162"/>
      <c r="B22" s="195" t="s">
        <v>120</v>
      </c>
      <c r="C22" s="222"/>
      <c r="D22" s="196">
        <v>3.5</v>
      </c>
      <c r="E22" s="209"/>
      <c r="F22" s="210"/>
      <c r="G22" s="222"/>
      <c r="H22" s="198">
        <v>0</v>
      </c>
      <c r="I22" s="205"/>
      <c r="J22" s="205">
        <v>0</v>
      </c>
      <c r="K22" s="205">
        <v>0</v>
      </c>
      <c r="L22" s="223">
        <f>SUM(L21)</f>
        <v>0</v>
      </c>
      <c r="M22" s="223">
        <f>SUM(M21)</f>
        <v>0</v>
      </c>
      <c r="N22" s="224"/>
    </row>
    <row r="23" spans="1:14" ht="43.5">
      <c r="A23" s="162" t="s">
        <v>121</v>
      </c>
      <c r="B23" s="163" t="s">
        <v>122</v>
      </c>
      <c r="C23" s="164" t="s">
        <v>123</v>
      </c>
      <c r="D23" s="165">
        <v>1.3</v>
      </c>
      <c r="E23" s="178"/>
      <c r="F23" s="167"/>
      <c r="G23" s="169"/>
      <c r="H23" s="225"/>
      <c r="I23" s="164" t="s">
        <v>124</v>
      </c>
      <c r="J23" s="178"/>
      <c r="K23" s="177"/>
      <c r="L23" s="170">
        <v>1.3</v>
      </c>
      <c r="M23" s="154">
        <f>L23</f>
        <v>1.3</v>
      </c>
      <c r="N23" s="154"/>
    </row>
    <row r="24" spans="1:14" ht="15">
      <c r="A24" s="162"/>
      <c r="B24" s="163"/>
      <c r="C24" s="180" t="s">
        <v>125</v>
      </c>
      <c r="D24" s="181">
        <v>1</v>
      </c>
      <c r="E24" s="226"/>
      <c r="F24" s="227"/>
      <c r="G24" s="202" t="s">
        <v>125</v>
      </c>
      <c r="H24" s="202">
        <v>1</v>
      </c>
      <c r="I24" s="228" t="s">
        <v>126</v>
      </c>
      <c r="J24" s="202">
        <v>1</v>
      </c>
      <c r="K24" s="229"/>
      <c r="L24" s="153"/>
      <c r="M24" s="154"/>
      <c r="N24" s="154"/>
    </row>
    <row r="25" spans="1:14" ht="15">
      <c r="A25" s="162"/>
      <c r="B25" s="163"/>
      <c r="C25" s="180" t="s">
        <v>127</v>
      </c>
      <c r="D25" s="181">
        <v>1</v>
      </c>
      <c r="E25" s="226"/>
      <c r="F25" s="227"/>
      <c r="G25" s="230" t="s">
        <v>127</v>
      </c>
      <c r="H25" s="231">
        <v>1</v>
      </c>
      <c r="I25" s="228" t="s">
        <v>126</v>
      </c>
      <c r="J25" s="202" t="s">
        <v>83</v>
      </c>
      <c r="K25" s="202">
        <v>1</v>
      </c>
      <c r="L25" s="153"/>
      <c r="M25" s="154"/>
      <c r="N25" s="154"/>
    </row>
    <row r="26" spans="1:14" ht="15">
      <c r="A26" s="162"/>
      <c r="B26" s="163"/>
      <c r="C26" s="180" t="s">
        <v>112</v>
      </c>
      <c r="D26" s="181">
        <v>1</v>
      </c>
      <c r="E26" s="226"/>
      <c r="F26" s="227"/>
      <c r="G26" s="202" t="s">
        <v>112</v>
      </c>
      <c r="H26" s="202">
        <v>1</v>
      </c>
      <c r="I26" s="228" t="s">
        <v>128</v>
      </c>
      <c r="J26" s="202">
        <v>1</v>
      </c>
      <c r="K26" s="229"/>
      <c r="L26" s="153"/>
      <c r="M26" s="154"/>
      <c r="N26" s="154"/>
    </row>
    <row r="27" spans="1:14" ht="15">
      <c r="A27" s="162"/>
      <c r="B27" s="163"/>
      <c r="C27" s="185" t="s">
        <v>129</v>
      </c>
      <c r="D27" s="185">
        <v>2.2</v>
      </c>
      <c r="E27" s="226"/>
      <c r="F27" s="227"/>
      <c r="G27" s="202" t="s">
        <v>129</v>
      </c>
      <c r="H27" s="202">
        <v>2.2</v>
      </c>
      <c r="I27" s="228" t="s">
        <v>130</v>
      </c>
      <c r="J27" s="202" t="s">
        <v>83</v>
      </c>
      <c r="K27" s="202">
        <v>2.2</v>
      </c>
      <c r="L27" s="153"/>
      <c r="M27" s="154"/>
      <c r="N27" s="154"/>
    </row>
    <row r="28" spans="1:14" s="221" customFormat="1" ht="15">
      <c r="A28" s="214"/>
      <c r="B28" s="232"/>
      <c r="C28" s="169" t="s">
        <v>131</v>
      </c>
      <c r="D28" s="165">
        <v>3.9</v>
      </c>
      <c r="E28" s="178"/>
      <c r="F28" s="167"/>
      <c r="G28" s="174"/>
      <c r="H28" s="190"/>
      <c r="I28" s="233" t="s">
        <v>132</v>
      </c>
      <c r="J28" s="175"/>
      <c r="K28" s="177"/>
      <c r="L28" s="170">
        <v>3.9</v>
      </c>
      <c r="M28" s="220"/>
      <c r="N28" s="220">
        <v>3.9</v>
      </c>
    </row>
    <row r="29" spans="1:14" ht="15">
      <c r="A29" s="162"/>
      <c r="B29" s="163"/>
      <c r="C29" s="180" t="s">
        <v>133</v>
      </c>
      <c r="D29" s="181">
        <v>1</v>
      </c>
      <c r="E29" s="182" t="s">
        <v>133</v>
      </c>
      <c r="F29" s="183">
        <v>1</v>
      </c>
      <c r="G29" s="184"/>
      <c r="H29" s="234"/>
      <c r="I29" s="235" t="s">
        <v>134</v>
      </c>
      <c r="J29" s="236"/>
      <c r="K29" s="187"/>
      <c r="L29" s="153"/>
      <c r="M29" s="154"/>
      <c r="N29" s="154"/>
    </row>
    <row r="30" spans="1:14" ht="15">
      <c r="A30" s="162"/>
      <c r="B30" s="232"/>
      <c r="C30" s="169" t="s">
        <v>135</v>
      </c>
      <c r="D30" s="165">
        <v>2.6</v>
      </c>
      <c r="E30" s="169"/>
      <c r="F30" s="172"/>
      <c r="G30" s="174"/>
      <c r="H30" s="237"/>
      <c r="I30" s="238" t="s">
        <v>136</v>
      </c>
      <c r="J30" s="177"/>
      <c r="K30" s="177"/>
      <c r="L30" s="170">
        <v>2.6</v>
      </c>
      <c r="M30" s="154"/>
      <c r="N30" s="154">
        <v>2.6</v>
      </c>
    </row>
    <row r="31" spans="1:14" ht="43.5">
      <c r="A31" s="162"/>
      <c r="B31" s="163"/>
      <c r="C31" s="180" t="s">
        <v>137</v>
      </c>
      <c r="D31" s="181">
        <v>2</v>
      </c>
      <c r="E31" s="182"/>
      <c r="F31" s="183"/>
      <c r="G31" s="193" t="s">
        <v>137</v>
      </c>
      <c r="H31" s="239">
        <v>2</v>
      </c>
      <c r="I31" s="240" t="s">
        <v>138</v>
      </c>
      <c r="J31" s="152"/>
      <c r="K31" s="241">
        <v>2</v>
      </c>
      <c r="L31" s="153"/>
      <c r="M31" s="154"/>
      <c r="N31" s="154"/>
    </row>
    <row r="32" spans="1:14" ht="15">
      <c r="A32" s="162"/>
      <c r="B32" s="195" t="s">
        <v>139</v>
      </c>
      <c r="C32" s="180"/>
      <c r="D32" s="196">
        <f>SUM(D23:D31)</f>
        <v>16</v>
      </c>
      <c r="E32" s="182"/>
      <c r="F32" s="197">
        <v>1</v>
      </c>
      <c r="G32" s="193"/>
      <c r="H32" s="198">
        <v>10.5</v>
      </c>
      <c r="I32" s="198"/>
      <c r="J32" s="198">
        <v>2</v>
      </c>
      <c r="K32" s="198">
        <v>5.2</v>
      </c>
      <c r="L32" s="199">
        <f>SUM(L23:L31)</f>
        <v>7.800000000000001</v>
      </c>
      <c r="M32" s="199">
        <f>SUM(M23:M31)</f>
        <v>1.3</v>
      </c>
      <c r="N32" s="199">
        <f>L32-M32</f>
        <v>6.500000000000001</v>
      </c>
    </row>
    <row r="33" spans="1:14" ht="50.25" customHeight="1">
      <c r="A33" s="201"/>
      <c r="B33" s="242" t="s">
        <v>140</v>
      </c>
      <c r="C33" s="243"/>
      <c r="D33" s="244">
        <v>35.75</v>
      </c>
      <c r="E33" s="245"/>
      <c r="F33" s="244">
        <v>5.5</v>
      </c>
      <c r="G33" s="246"/>
      <c r="H33" s="247">
        <v>30.25</v>
      </c>
      <c r="I33" s="248"/>
      <c r="J33" s="247">
        <v>7</v>
      </c>
      <c r="K33" s="247">
        <v>10.45</v>
      </c>
      <c r="L33" s="249">
        <f>L14+L19+L22+L32</f>
        <v>32.150000000000006</v>
      </c>
      <c r="M33" s="249">
        <f>M14+M19+M22+M32</f>
        <v>3.8</v>
      </c>
      <c r="N33" s="249">
        <f>N14+N19+N22+N32</f>
        <v>28.35</v>
      </c>
    </row>
    <row r="34" spans="1:14" ht="15">
      <c r="A34" s="203" t="s">
        <v>38</v>
      </c>
      <c r="B34" s="161" t="s">
        <v>141</v>
      </c>
      <c r="C34" s="152"/>
      <c r="D34" s="239"/>
      <c r="E34" s="226"/>
      <c r="F34" s="250"/>
      <c r="G34" s="251"/>
      <c r="H34" s="252"/>
      <c r="I34" s="253"/>
      <c r="J34" s="187"/>
      <c r="K34" s="187"/>
      <c r="L34" s="254"/>
      <c r="M34" s="154"/>
      <c r="N34" s="154"/>
    </row>
    <row r="35" spans="1:14" ht="29.25">
      <c r="A35" s="214" t="s">
        <v>85</v>
      </c>
      <c r="B35" s="232" t="s">
        <v>142</v>
      </c>
      <c r="C35" s="182" t="s">
        <v>143</v>
      </c>
      <c r="D35" s="183">
        <v>3.3</v>
      </c>
      <c r="E35" s="182"/>
      <c r="F35" s="255"/>
      <c r="G35" s="182" t="s">
        <v>144</v>
      </c>
      <c r="H35" s="183">
        <v>3.3</v>
      </c>
      <c r="I35" s="212" t="s">
        <v>145</v>
      </c>
      <c r="J35" s="236"/>
      <c r="K35" s="236"/>
      <c r="L35" s="153"/>
      <c r="M35" s="154"/>
      <c r="N35" s="154"/>
    </row>
    <row r="36" spans="1:14" ht="29.25">
      <c r="A36" s="214"/>
      <c r="B36" s="232"/>
      <c r="C36" s="169" t="s">
        <v>146</v>
      </c>
      <c r="D36" s="172">
        <v>1.66</v>
      </c>
      <c r="E36" s="169"/>
      <c r="F36" s="256"/>
      <c r="G36" s="169"/>
      <c r="H36" s="172"/>
      <c r="I36" s="176" t="s">
        <v>147</v>
      </c>
      <c r="J36" s="177"/>
      <c r="K36" s="177"/>
      <c r="L36" s="170">
        <v>1.66</v>
      </c>
      <c r="M36" s="154">
        <f>L36</f>
        <v>1.66</v>
      </c>
      <c r="N36" s="154"/>
    </row>
    <row r="37" spans="1:14" ht="29.25">
      <c r="A37" s="214"/>
      <c r="B37" s="232"/>
      <c r="C37" s="169" t="s">
        <v>148</v>
      </c>
      <c r="D37" s="165">
        <v>1.58</v>
      </c>
      <c r="E37" s="169"/>
      <c r="F37" s="256"/>
      <c r="G37" s="169"/>
      <c r="H37" s="172"/>
      <c r="I37" s="176" t="s">
        <v>147</v>
      </c>
      <c r="J37" s="177"/>
      <c r="K37" s="177"/>
      <c r="L37" s="170">
        <v>1.58</v>
      </c>
      <c r="M37" s="154"/>
      <c r="N37" s="154">
        <v>1.58</v>
      </c>
    </row>
    <row r="38" spans="1:14" ht="15">
      <c r="A38" s="214"/>
      <c r="B38" s="232"/>
      <c r="C38" s="182" t="s">
        <v>91</v>
      </c>
      <c r="D38" s="183">
        <v>2</v>
      </c>
      <c r="E38" s="182"/>
      <c r="F38" s="255"/>
      <c r="G38" s="182" t="s">
        <v>91</v>
      </c>
      <c r="H38" s="183">
        <v>2</v>
      </c>
      <c r="I38" s="217" t="s">
        <v>149</v>
      </c>
      <c r="J38" s="257">
        <v>2</v>
      </c>
      <c r="K38" s="236"/>
      <c r="L38" s="153"/>
      <c r="M38" s="154"/>
      <c r="N38" s="154"/>
    </row>
    <row r="39" spans="1:14" ht="15">
      <c r="A39" s="214"/>
      <c r="B39" s="232"/>
      <c r="C39" s="182" t="s">
        <v>150</v>
      </c>
      <c r="D39" s="183">
        <v>1.1</v>
      </c>
      <c r="E39" s="182"/>
      <c r="F39" s="255"/>
      <c r="G39" s="182" t="s">
        <v>150</v>
      </c>
      <c r="H39" s="183">
        <v>1.1</v>
      </c>
      <c r="I39" s="258" t="s">
        <v>151</v>
      </c>
      <c r="J39" s="236"/>
      <c r="K39" s="236"/>
      <c r="L39" s="153"/>
      <c r="M39" s="154"/>
      <c r="N39" s="154"/>
    </row>
    <row r="40" spans="1:14" ht="15">
      <c r="A40" s="214"/>
      <c r="B40" s="232"/>
      <c r="C40" s="182" t="s">
        <v>152</v>
      </c>
      <c r="D40" s="183">
        <v>2</v>
      </c>
      <c r="E40" s="182"/>
      <c r="F40" s="255"/>
      <c r="G40" s="182" t="s">
        <v>152</v>
      </c>
      <c r="H40" s="183">
        <v>2</v>
      </c>
      <c r="I40" s="258" t="s">
        <v>153</v>
      </c>
      <c r="J40" s="236"/>
      <c r="K40" s="259">
        <v>2</v>
      </c>
      <c r="L40" s="153"/>
      <c r="M40" s="154"/>
      <c r="N40" s="154"/>
    </row>
    <row r="41" spans="1:14" ht="15">
      <c r="A41" s="214"/>
      <c r="B41" s="232"/>
      <c r="C41" s="169" t="s">
        <v>154</v>
      </c>
      <c r="D41" s="172">
        <v>0.55</v>
      </c>
      <c r="E41" s="169"/>
      <c r="F41" s="256"/>
      <c r="G41" s="169"/>
      <c r="H41" s="172"/>
      <c r="I41" s="174" t="s">
        <v>153</v>
      </c>
      <c r="J41" s="177"/>
      <c r="K41" s="192"/>
      <c r="L41" s="170">
        <v>0.55</v>
      </c>
      <c r="M41" s="154">
        <f>L41</f>
        <v>0.55</v>
      </c>
      <c r="N41" s="154"/>
    </row>
    <row r="42" spans="1:14" ht="15">
      <c r="A42" s="214"/>
      <c r="B42" s="232"/>
      <c r="C42" s="169" t="s">
        <v>155</v>
      </c>
      <c r="D42" s="172">
        <v>0.3</v>
      </c>
      <c r="E42" s="178"/>
      <c r="F42" s="256"/>
      <c r="G42" s="169"/>
      <c r="H42" s="172"/>
      <c r="I42" s="176" t="s">
        <v>156</v>
      </c>
      <c r="J42" s="177"/>
      <c r="K42" s="177"/>
      <c r="L42" s="170">
        <v>0.3</v>
      </c>
      <c r="M42" s="154"/>
      <c r="N42" s="154">
        <v>0.3</v>
      </c>
    </row>
    <row r="43" spans="1:14" ht="15">
      <c r="A43" s="214"/>
      <c r="B43" s="232"/>
      <c r="C43" s="169" t="s">
        <v>157</v>
      </c>
      <c r="D43" s="172">
        <v>1.75</v>
      </c>
      <c r="E43" s="178"/>
      <c r="F43" s="256"/>
      <c r="G43" s="169"/>
      <c r="H43" s="172"/>
      <c r="I43" s="176" t="s">
        <v>156</v>
      </c>
      <c r="J43" s="177"/>
      <c r="K43" s="177"/>
      <c r="L43" s="170">
        <v>1.75</v>
      </c>
      <c r="M43" s="154">
        <f>L43</f>
        <v>1.75</v>
      </c>
      <c r="N43" s="154"/>
    </row>
    <row r="44" spans="1:14" ht="15">
      <c r="A44" s="214"/>
      <c r="B44" s="232"/>
      <c r="C44" s="169" t="s">
        <v>158</v>
      </c>
      <c r="D44" s="172">
        <v>0.69</v>
      </c>
      <c r="E44" s="178"/>
      <c r="F44" s="256"/>
      <c r="G44" s="169"/>
      <c r="H44" s="172"/>
      <c r="I44" s="176" t="s">
        <v>159</v>
      </c>
      <c r="J44" s="177"/>
      <c r="K44" s="177"/>
      <c r="L44" s="170">
        <v>0.69</v>
      </c>
      <c r="M44" s="154"/>
      <c r="N44" s="154">
        <v>0.69</v>
      </c>
    </row>
    <row r="45" spans="1:14" ht="15">
      <c r="A45" s="214"/>
      <c r="B45" s="232"/>
      <c r="C45" s="169" t="s">
        <v>160</v>
      </c>
      <c r="D45" s="172">
        <v>0.6</v>
      </c>
      <c r="E45" s="178"/>
      <c r="F45" s="256"/>
      <c r="G45" s="169"/>
      <c r="H45" s="172"/>
      <c r="I45" s="176" t="s">
        <v>159</v>
      </c>
      <c r="J45" s="177"/>
      <c r="K45" s="177"/>
      <c r="L45" s="170">
        <v>0.6</v>
      </c>
      <c r="M45" s="154"/>
      <c r="N45" s="154">
        <v>0.6</v>
      </c>
    </row>
    <row r="46" spans="1:14" ht="29.25">
      <c r="A46" s="214"/>
      <c r="B46" s="232"/>
      <c r="C46" s="182" t="s">
        <v>161</v>
      </c>
      <c r="D46" s="183">
        <v>0.03</v>
      </c>
      <c r="E46" s="226"/>
      <c r="F46" s="183"/>
      <c r="G46" s="182" t="s">
        <v>161</v>
      </c>
      <c r="H46" s="183">
        <v>0.03</v>
      </c>
      <c r="I46" s="204" t="s">
        <v>162</v>
      </c>
      <c r="J46" s="260">
        <v>0.03</v>
      </c>
      <c r="K46" s="236"/>
      <c r="L46" s="153"/>
      <c r="M46" s="154"/>
      <c r="N46" s="154"/>
    </row>
    <row r="47" spans="1:14" ht="15">
      <c r="A47" s="214"/>
      <c r="B47" s="232"/>
      <c r="C47" s="182" t="s">
        <v>163</v>
      </c>
      <c r="D47" s="183">
        <v>2</v>
      </c>
      <c r="E47" s="182"/>
      <c r="F47" s="183"/>
      <c r="G47" s="182" t="s">
        <v>163</v>
      </c>
      <c r="H47" s="183">
        <v>2</v>
      </c>
      <c r="I47" s="217" t="s">
        <v>164</v>
      </c>
      <c r="J47" s="257">
        <v>2</v>
      </c>
      <c r="K47" s="236"/>
      <c r="L47" s="153"/>
      <c r="M47" s="154"/>
      <c r="N47" s="154"/>
    </row>
    <row r="48" spans="1:14" ht="15">
      <c r="A48" s="214"/>
      <c r="B48" s="232"/>
      <c r="C48" s="182" t="s">
        <v>165</v>
      </c>
      <c r="D48" s="183">
        <v>1</v>
      </c>
      <c r="E48" s="182" t="s">
        <v>165</v>
      </c>
      <c r="F48" s="183">
        <v>1</v>
      </c>
      <c r="G48" s="258"/>
      <c r="H48" s="260"/>
      <c r="I48" s="217" t="s">
        <v>164</v>
      </c>
      <c r="J48" s="236"/>
      <c r="K48" s="236"/>
      <c r="L48" s="153"/>
      <c r="M48" s="154"/>
      <c r="N48" s="154"/>
    </row>
    <row r="49" spans="1:14" ht="15">
      <c r="A49" s="214"/>
      <c r="B49" s="232"/>
      <c r="C49" s="169" t="s">
        <v>166</v>
      </c>
      <c r="D49" s="172">
        <v>0.75</v>
      </c>
      <c r="E49" s="169"/>
      <c r="F49" s="172"/>
      <c r="G49" s="174"/>
      <c r="H49" s="190"/>
      <c r="I49" s="176" t="s">
        <v>164</v>
      </c>
      <c r="J49" s="177"/>
      <c r="K49" s="177"/>
      <c r="L49" s="170">
        <v>0.75</v>
      </c>
      <c r="M49" s="154">
        <f>L49</f>
        <v>0.75</v>
      </c>
      <c r="N49" s="154"/>
    </row>
    <row r="50" spans="1:14" ht="29.25">
      <c r="A50" s="214"/>
      <c r="B50" s="232"/>
      <c r="C50" s="169" t="s">
        <v>167</v>
      </c>
      <c r="D50" s="172">
        <v>0.15</v>
      </c>
      <c r="E50" s="169"/>
      <c r="F50" s="172"/>
      <c r="G50" s="174"/>
      <c r="H50" s="190"/>
      <c r="I50" s="176" t="s">
        <v>168</v>
      </c>
      <c r="J50" s="177"/>
      <c r="K50" s="177"/>
      <c r="L50" s="170">
        <v>0.15</v>
      </c>
      <c r="M50" s="154">
        <f>L50</f>
        <v>0.15</v>
      </c>
      <c r="N50" s="154"/>
    </row>
    <row r="51" spans="1:14" ht="15">
      <c r="A51" s="214"/>
      <c r="B51" s="232"/>
      <c r="C51" s="169" t="s">
        <v>169</v>
      </c>
      <c r="D51" s="172">
        <v>1</v>
      </c>
      <c r="E51" s="169"/>
      <c r="F51" s="172"/>
      <c r="G51" s="174"/>
      <c r="H51" s="190"/>
      <c r="I51" s="176" t="s">
        <v>170</v>
      </c>
      <c r="J51" s="177"/>
      <c r="K51" s="177"/>
      <c r="L51" s="170">
        <v>1</v>
      </c>
      <c r="M51" s="154">
        <f>L51</f>
        <v>1</v>
      </c>
      <c r="N51" s="154"/>
    </row>
    <row r="52" spans="1:14" ht="15">
      <c r="A52" s="214"/>
      <c r="B52" s="232"/>
      <c r="C52" s="169" t="s">
        <v>171</v>
      </c>
      <c r="D52" s="172">
        <v>1</v>
      </c>
      <c r="E52" s="169"/>
      <c r="F52" s="172"/>
      <c r="G52" s="174"/>
      <c r="H52" s="190"/>
      <c r="I52" s="176" t="s">
        <v>172</v>
      </c>
      <c r="J52" s="177"/>
      <c r="K52" s="177"/>
      <c r="L52" s="170">
        <v>1</v>
      </c>
      <c r="M52" s="154">
        <f>L52</f>
        <v>1</v>
      </c>
      <c r="N52" s="154"/>
    </row>
    <row r="53" spans="1:14" ht="15">
      <c r="A53" s="162"/>
      <c r="B53" s="195" t="s">
        <v>173</v>
      </c>
      <c r="C53" s="180"/>
      <c r="D53" s="261">
        <f>SUM(D35:D52)</f>
        <v>21.459999999999997</v>
      </c>
      <c r="E53" s="261"/>
      <c r="F53" s="261">
        <f aca="true" t="shared" si="0" ref="F53:N53">SUM(F35:F52)</f>
        <v>1</v>
      </c>
      <c r="G53" s="261"/>
      <c r="H53" s="198">
        <f t="shared" si="0"/>
        <v>10.43</v>
      </c>
      <c r="I53" s="261"/>
      <c r="J53" s="198">
        <f t="shared" si="0"/>
        <v>4.029999999999999</v>
      </c>
      <c r="K53" s="198">
        <f t="shared" si="0"/>
        <v>2</v>
      </c>
      <c r="L53" s="199">
        <f t="shared" si="0"/>
        <v>10.03</v>
      </c>
      <c r="M53" s="199">
        <f t="shared" si="0"/>
        <v>6.86</v>
      </c>
      <c r="N53" s="199">
        <f t="shared" si="0"/>
        <v>3.1700000000000004</v>
      </c>
    </row>
    <row r="54" spans="1:14" ht="15">
      <c r="A54" s="162" t="s">
        <v>36</v>
      </c>
      <c r="B54" s="163" t="s">
        <v>174</v>
      </c>
      <c r="C54" s="211"/>
      <c r="D54" s="180"/>
      <c r="E54" s="182"/>
      <c r="F54" s="210"/>
      <c r="G54" s="184"/>
      <c r="H54" s="241"/>
      <c r="I54" s="187"/>
      <c r="J54" s="187"/>
      <c r="K54" s="187"/>
      <c r="L54" s="153"/>
      <c r="M54" s="154"/>
      <c r="N54" s="154"/>
    </row>
    <row r="55" spans="1:14" ht="15">
      <c r="A55" s="162"/>
      <c r="B55" s="163"/>
      <c r="C55" s="169" t="s">
        <v>175</v>
      </c>
      <c r="D55" s="172">
        <v>1</v>
      </c>
      <c r="E55" s="169"/>
      <c r="F55" s="225"/>
      <c r="G55" s="174"/>
      <c r="H55" s="190"/>
      <c r="I55" s="174" t="s">
        <v>176</v>
      </c>
      <c r="J55" s="177"/>
      <c r="K55" s="177"/>
      <c r="L55" s="170">
        <v>1</v>
      </c>
      <c r="M55" s="154">
        <f>L55</f>
        <v>1</v>
      </c>
      <c r="N55" s="154"/>
    </row>
    <row r="56" spans="1:14" ht="15">
      <c r="A56" s="162"/>
      <c r="B56" s="163"/>
      <c r="C56" s="169" t="s">
        <v>177</v>
      </c>
      <c r="D56" s="172">
        <v>1.2</v>
      </c>
      <c r="E56" s="169"/>
      <c r="F56" s="225"/>
      <c r="G56" s="174"/>
      <c r="H56" s="190"/>
      <c r="I56" s="174" t="s">
        <v>178</v>
      </c>
      <c r="J56" s="177"/>
      <c r="K56" s="177"/>
      <c r="L56" s="170">
        <v>1.2</v>
      </c>
      <c r="M56" s="154">
        <f>L56</f>
        <v>1.2</v>
      </c>
      <c r="N56" s="154"/>
    </row>
    <row r="57" spans="1:14" ht="15">
      <c r="A57" s="162"/>
      <c r="B57" s="163"/>
      <c r="C57" s="169" t="s">
        <v>179</v>
      </c>
      <c r="D57" s="172">
        <v>1.3</v>
      </c>
      <c r="E57" s="169"/>
      <c r="F57" s="225"/>
      <c r="G57" s="174"/>
      <c r="H57" s="190"/>
      <c r="I57" s="174" t="s">
        <v>180</v>
      </c>
      <c r="J57" s="177"/>
      <c r="K57" s="177"/>
      <c r="L57" s="170">
        <v>1.3</v>
      </c>
      <c r="M57" s="262">
        <v>1.3</v>
      </c>
      <c r="N57" s="154"/>
    </row>
    <row r="58" spans="1:14" ht="15">
      <c r="A58" s="162"/>
      <c r="B58" s="163"/>
      <c r="C58" s="180" t="s">
        <v>181</v>
      </c>
      <c r="D58" s="263">
        <v>1</v>
      </c>
      <c r="E58" s="182"/>
      <c r="F58" s="210"/>
      <c r="G58" s="185" t="s">
        <v>181</v>
      </c>
      <c r="H58" s="185">
        <v>1</v>
      </c>
      <c r="I58" s="185" t="s">
        <v>182</v>
      </c>
      <c r="J58" s="185">
        <v>1</v>
      </c>
      <c r="K58" s="187"/>
      <c r="L58" s="153"/>
      <c r="M58" s="154"/>
      <c r="N58" s="154"/>
    </row>
    <row r="59" spans="1:14" ht="29.25">
      <c r="A59" s="162"/>
      <c r="B59" s="163"/>
      <c r="C59" s="169" t="s">
        <v>183</v>
      </c>
      <c r="D59" s="190">
        <v>2.2</v>
      </c>
      <c r="E59" s="169"/>
      <c r="F59" s="225"/>
      <c r="G59" s="175"/>
      <c r="H59" s="175"/>
      <c r="I59" s="264" t="s">
        <v>184</v>
      </c>
      <c r="J59" s="175"/>
      <c r="K59" s="177"/>
      <c r="L59" s="170">
        <v>2.2</v>
      </c>
      <c r="M59" s="154">
        <v>1.1</v>
      </c>
      <c r="N59" s="154">
        <f>L59-M59</f>
        <v>1.1</v>
      </c>
    </row>
    <row r="60" spans="1:14" ht="15">
      <c r="A60" s="162"/>
      <c r="B60" s="163"/>
      <c r="C60" s="180" t="s">
        <v>185</v>
      </c>
      <c r="D60" s="263">
        <v>1.59</v>
      </c>
      <c r="E60" s="182"/>
      <c r="F60" s="210"/>
      <c r="G60" s="184" t="s">
        <v>185</v>
      </c>
      <c r="H60" s="184">
        <v>1.59</v>
      </c>
      <c r="I60" s="184" t="s">
        <v>186</v>
      </c>
      <c r="J60" s="187"/>
      <c r="K60" s="252">
        <v>1.59</v>
      </c>
      <c r="L60" s="153"/>
      <c r="M60" s="154"/>
      <c r="N60" s="154"/>
    </row>
    <row r="61" spans="1:14" ht="29.25">
      <c r="A61" s="162"/>
      <c r="B61" s="163"/>
      <c r="C61" s="169" t="s">
        <v>187</v>
      </c>
      <c r="D61" s="190">
        <v>1.45</v>
      </c>
      <c r="E61" s="169"/>
      <c r="F61" s="225"/>
      <c r="G61" s="174"/>
      <c r="H61" s="174"/>
      <c r="I61" s="176" t="s">
        <v>188</v>
      </c>
      <c r="J61" s="177"/>
      <c r="K61" s="192"/>
      <c r="L61" s="170">
        <v>1.45</v>
      </c>
      <c r="M61" s="154">
        <f>L61</f>
        <v>1.45</v>
      </c>
      <c r="N61" s="154"/>
    </row>
    <row r="62" spans="1:14" ht="29.25">
      <c r="A62" s="162"/>
      <c r="B62" s="163"/>
      <c r="C62" s="169" t="s">
        <v>189</v>
      </c>
      <c r="D62" s="190">
        <v>2.25</v>
      </c>
      <c r="E62" s="169"/>
      <c r="F62" s="225"/>
      <c r="G62" s="174"/>
      <c r="H62" s="174"/>
      <c r="I62" s="176" t="s">
        <v>190</v>
      </c>
      <c r="J62" s="177"/>
      <c r="K62" s="192"/>
      <c r="L62" s="170">
        <v>2.25</v>
      </c>
      <c r="M62" s="154"/>
      <c r="N62" s="154">
        <v>2.25</v>
      </c>
    </row>
    <row r="63" spans="1:14" ht="15">
      <c r="A63" s="162"/>
      <c r="B63" s="163"/>
      <c r="C63" s="180" t="s">
        <v>191</v>
      </c>
      <c r="D63" s="263">
        <v>4.05</v>
      </c>
      <c r="E63" s="182"/>
      <c r="F63" s="210"/>
      <c r="G63" s="184" t="s">
        <v>191</v>
      </c>
      <c r="H63" s="184">
        <v>4.05</v>
      </c>
      <c r="I63" s="184" t="s">
        <v>192</v>
      </c>
      <c r="J63" s="187"/>
      <c r="K63" s="252">
        <v>4.05</v>
      </c>
      <c r="L63" s="153"/>
      <c r="M63" s="154"/>
      <c r="N63" s="154"/>
    </row>
    <row r="64" spans="1:14" ht="15">
      <c r="A64" s="162"/>
      <c r="B64" s="163"/>
      <c r="C64" s="180" t="s">
        <v>193</v>
      </c>
      <c r="D64" s="263">
        <v>2.2</v>
      </c>
      <c r="E64" s="182"/>
      <c r="F64" s="210"/>
      <c r="G64" s="185" t="s">
        <v>193</v>
      </c>
      <c r="H64" s="185">
        <v>2.2</v>
      </c>
      <c r="I64" s="185" t="s">
        <v>164</v>
      </c>
      <c r="J64" s="185">
        <v>2.2</v>
      </c>
      <c r="K64" s="187"/>
      <c r="L64" s="153"/>
      <c r="M64" s="154"/>
      <c r="N64" s="154"/>
    </row>
    <row r="65" spans="1:14" ht="15">
      <c r="A65" s="162"/>
      <c r="B65" s="163"/>
      <c r="C65" s="180" t="s">
        <v>194</v>
      </c>
      <c r="D65" s="263">
        <v>0.03</v>
      </c>
      <c r="E65" s="182"/>
      <c r="F65" s="210"/>
      <c r="G65" s="185" t="s">
        <v>194</v>
      </c>
      <c r="H65" s="185">
        <v>0.03</v>
      </c>
      <c r="I65" s="185" t="s">
        <v>164</v>
      </c>
      <c r="J65" s="185"/>
      <c r="K65" s="187"/>
      <c r="L65" s="153"/>
      <c r="M65" s="154"/>
      <c r="N65" s="154"/>
    </row>
    <row r="66" spans="1:14" ht="15">
      <c r="A66" s="162"/>
      <c r="B66" s="195" t="s">
        <v>195</v>
      </c>
      <c r="C66" s="180"/>
      <c r="D66" s="261">
        <f>SUM(D55:D65)</f>
        <v>18.27</v>
      </c>
      <c r="E66" s="261"/>
      <c r="F66" s="261"/>
      <c r="G66" s="261"/>
      <c r="H66" s="198">
        <f>SUM(H55:H65)</f>
        <v>8.87</v>
      </c>
      <c r="I66" s="198"/>
      <c r="J66" s="198">
        <f>SUM(J55:J65)</f>
        <v>3.2</v>
      </c>
      <c r="K66" s="198">
        <f>SUM(K55:K65)</f>
        <v>5.64</v>
      </c>
      <c r="L66" s="199">
        <f>SUM(L55:L65)</f>
        <v>9.4</v>
      </c>
      <c r="M66" s="199">
        <f>SUM(M55:M65)</f>
        <v>6.05</v>
      </c>
      <c r="N66" s="199">
        <f>SUM(N55:N65)</f>
        <v>3.35</v>
      </c>
    </row>
    <row r="67" spans="1:14" ht="29.25">
      <c r="A67" s="162" t="s">
        <v>116</v>
      </c>
      <c r="B67" s="163" t="s">
        <v>196</v>
      </c>
      <c r="C67" s="211"/>
      <c r="D67" s="180"/>
      <c r="E67" s="211"/>
      <c r="F67" s="211"/>
      <c r="G67" s="187"/>
      <c r="H67" s="187"/>
      <c r="I67" s="187"/>
      <c r="J67" s="187"/>
      <c r="K67" s="187"/>
      <c r="L67" s="153"/>
      <c r="M67" s="154"/>
      <c r="N67" s="154"/>
    </row>
    <row r="68" spans="1:14" ht="29.25">
      <c r="A68" s="162"/>
      <c r="B68" s="163"/>
      <c r="C68" s="180" t="s">
        <v>197</v>
      </c>
      <c r="D68" s="183">
        <v>1.6</v>
      </c>
      <c r="E68" s="182"/>
      <c r="F68" s="226"/>
      <c r="G68" s="184" t="s">
        <v>197</v>
      </c>
      <c r="H68" s="241">
        <v>1.6</v>
      </c>
      <c r="I68" s="186" t="s">
        <v>198</v>
      </c>
      <c r="J68" s="187"/>
      <c r="K68" s="252">
        <v>1.6</v>
      </c>
      <c r="L68" s="153"/>
      <c r="M68" s="154"/>
      <c r="N68" s="154"/>
    </row>
    <row r="69" spans="1:14" ht="15">
      <c r="A69" s="162"/>
      <c r="B69" s="163"/>
      <c r="C69" s="193" t="s">
        <v>199</v>
      </c>
      <c r="D69" s="183">
        <v>2</v>
      </c>
      <c r="E69" s="182"/>
      <c r="F69" s="226"/>
      <c r="G69" s="185" t="s">
        <v>200</v>
      </c>
      <c r="H69" s="185">
        <v>1.97</v>
      </c>
      <c r="I69" s="185" t="s">
        <v>201</v>
      </c>
      <c r="J69" s="185">
        <v>1.97</v>
      </c>
      <c r="K69" s="187"/>
      <c r="L69" s="153"/>
      <c r="M69" s="154"/>
      <c r="N69" s="154"/>
    </row>
    <row r="70" spans="1:14" ht="15">
      <c r="A70" s="162"/>
      <c r="B70" s="163"/>
      <c r="C70" s="180" t="s">
        <v>202</v>
      </c>
      <c r="D70" s="183">
        <v>0.51</v>
      </c>
      <c r="E70" s="182" t="s">
        <v>202</v>
      </c>
      <c r="F70" s="183">
        <v>0.51</v>
      </c>
      <c r="G70" s="184"/>
      <c r="H70" s="241">
        <v>0</v>
      </c>
      <c r="I70" s="186" t="s">
        <v>203</v>
      </c>
      <c r="J70" s="187"/>
      <c r="K70" s="187"/>
      <c r="L70" s="153"/>
      <c r="M70" s="154"/>
      <c r="N70" s="154"/>
    </row>
    <row r="71" spans="1:14" ht="29.25">
      <c r="A71" s="162"/>
      <c r="B71" s="163"/>
      <c r="C71" s="169" t="s">
        <v>204</v>
      </c>
      <c r="D71" s="172">
        <v>2.3</v>
      </c>
      <c r="E71" s="169"/>
      <c r="F71" s="172"/>
      <c r="G71" s="174"/>
      <c r="H71" s="190"/>
      <c r="I71" s="176" t="s">
        <v>205</v>
      </c>
      <c r="J71" s="177"/>
      <c r="K71" s="177"/>
      <c r="L71" s="170">
        <v>2.3</v>
      </c>
      <c r="M71" s="154">
        <v>1.1</v>
      </c>
      <c r="N71" s="154">
        <f>L71-M71</f>
        <v>1.1999999999999997</v>
      </c>
    </row>
    <row r="72" spans="1:14" ht="15">
      <c r="A72" s="162"/>
      <c r="B72" s="163"/>
      <c r="C72" s="169" t="s">
        <v>206</v>
      </c>
      <c r="D72" s="172">
        <v>0.6</v>
      </c>
      <c r="E72" s="169"/>
      <c r="F72" s="172"/>
      <c r="G72" s="174"/>
      <c r="H72" s="190"/>
      <c r="I72" s="176" t="s">
        <v>207</v>
      </c>
      <c r="J72" s="177"/>
      <c r="K72" s="177"/>
      <c r="L72" s="170">
        <v>0.6</v>
      </c>
      <c r="M72" s="154">
        <f>L72</f>
        <v>0.6</v>
      </c>
      <c r="N72" s="154"/>
    </row>
    <row r="73" spans="1:14" ht="29.25">
      <c r="A73" s="162"/>
      <c r="B73" s="163"/>
      <c r="C73" s="182" t="s">
        <v>208</v>
      </c>
      <c r="D73" s="183">
        <v>0.89</v>
      </c>
      <c r="E73" s="182" t="s">
        <v>208</v>
      </c>
      <c r="F73" s="183">
        <v>0.89</v>
      </c>
      <c r="G73" s="184"/>
      <c r="H73" s="241">
        <v>0</v>
      </c>
      <c r="I73" s="186" t="s">
        <v>209</v>
      </c>
      <c r="J73" s="187"/>
      <c r="K73" s="187"/>
      <c r="L73" s="153"/>
      <c r="M73" s="154"/>
      <c r="N73" s="154"/>
    </row>
    <row r="74" spans="1:14" ht="43.5">
      <c r="A74" s="162"/>
      <c r="B74" s="163"/>
      <c r="C74" s="169" t="s">
        <v>210</v>
      </c>
      <c r="D74" s="172">
        <v>0.7</v>
      </c>
      <c r="E74" s="169"/>
      <c r="F74" s="172"/>
      <c r="G74" s="174"/>
      <c r="H74" s="190"/>
      <c r="I74" s="176" t="s">
        <v>211</v>
      </c>
      <c r="J74" s="177"/>
      <c r="K74" s="177"/>
      <c r="L74" s="170">
        <v>0.7</v>
      </c>
      <c r="M74" s="154">
        <f>L74</f>
        <v>0.7</v>
      </c>
      <c r="N74" s="154"/>
    </row>
    <row r="75" spans="1:14" ht="29.25">
      <c r="A75" s="162"/>
      <c r="B75" s="163"/>
      <c r="C75" s="169" t="s">
        <v>212</v>
      </c>
      <c r="D75" s="172">
        <v>1</v>
      </c>
      <c r="E75" s="169"/>
      <c r="F75" s="172"/>
      <c r="G75" s="174"/>
      <c r="H75" s="190"/>
      <c r="I75" s="176" t="s">
        <v>213</v>
      </c>
      <c r="J75" s="177"/>
      <c r="K75" s="177"/>
      <c r="L75" s="170">
        <v>1</v>
      </c>
      <c r="M75" s="154"/>
      <c r="N75" s="154">
        <v>1</v>
      </c>
    </row>
    <row r="76" spans="1:14" ht="29.25">
      <c r="A76" s="162"/>
      <c r="B76" s="163"/>
      <c r="C76" s="169" t="s">
        <v>214</v>
      </c>
      <c r="D76" s="172">
        <v>2</v>
      </c>
      <c r="E76" s="169"/>
      <c r="F76" s="172"/>
      <c r="G76" s="174"/>
      <c r="H76" s="190"/>
      <c r="I76" s="176" t="s">
        <v>215</v>
      </c>
      <c r="J76" s="177"/>
      <c r="K76" s="177"/>
      <c r="L76" s="170">
        <v>2</v>
      </c>
      <c r="M76" s="154"/>
      <c r="N76" s="154">
        <v>2</v>
      </c>
    </row>
    <row r="77" spans="1:14" ht="15">
      <c r="A77" s="162"/>
      <c r="B77" s="163"/>
      <c r="C77" s="169" t="s">
        <v>216</v>
      </c>
      <c r="D77" s="172">
        <v>1</v>
      </c>
      <c r="E77" s="169"/>
      <c r="F77" s="172"/>
      <c r="G77" s="174"/>
      <c r="H77" s="190"/>
      <c r="I77" s="176" t="s">
        <v>217</v>
      </c>
      <c r="J77" s="177"/>
      <c r="K77" s="177"/>
      <c r="L77" s="170">
        <v>1</v>
      </c>
      <c r="M77" s="154">
        <f>L77</f>
        <v>1</v>
      </c>
      <c r="N77" s="154"/>
    </row>
    <row r="78" spans="1:14" ht="15">
      <c r="A78" s="162"/>
      <c r="B78" s="195" t="s">
        <v>218</v>
      </c>
      <c r="C78" s="180"/>
      <c r="D78" s="261">
        <f>SUM(D68:D77)</f>
        <v>12.6</v>
      </c>
      <c r="E78" s="182"/>
      <c r="F78" s="261">
        <f>SUM(F68:F77)</f>
        <v>1.4</v>
      </c>
      <c r="G78" s="193"/>
      <c r="H78" s="198">
        <f>SUM(H68:H77)</f>
        <v>3.5700000000000003</v>
      </c>
      <c r="I78" s="198"/>
      <c r="J78" s="198">
        <f>SUM(J68:J77)</f>
        <v>1.97</v>
      </c>
      <c r="K78" s="198">
        <f>SUM(K68:K77)</f>
        <v>1.6</v>
      </c>
      <c r="L78" s="199">
        <f>SUM(L68:L77)</f>
        <v>7.6</v>
      </c>
      <c r="M78" s="199">
        <f>SUM(M68:M77)</f>
        <v>3.4000000000000004</v>
      </c>
      <c r="N78" s="199">
        <f>SUM(N68:N77)</f>
        <v>4.199999999999999</v>
      </c>
    </row>
    <row r="79" spans="1:14" ht="29.25">
      <c r="A79" s="265" t="s">
        <v>219</v>
      </c>
      <c r="B79" s="266" t="s">
        <v>220</v>
      </c>
      <c r="C79" s="267"/>
      <c r="D79" s="268"/>
      <c r="E79" s="267"/>
      <c r="F79" s="267"/>
      <c r="G79" s="269"/>
      <c r="H79" s="269"/>
      <c r="I79" s="269"/>
      <c r="J79" s="269"/>
      <c r="K79" s="269"/>
      <c r="L79" s="153"/>
      <c r="M79" s="154"/>
      <c r="N79" s="154"/>
    </row>
    <row r="80" spans="1:14" ht="14.25">
      <c r="A80" s="270"/>
      <c r="B80" s="266"/>
      <c r="C80" s="182" t="s">
        <v>221</v>
      </c>
      <c r="D80" s="183">
        <v>1.33</v>
      </c>
      <c r="E80" s="182" t="s">
        <v>221</v>
      </c>
      <c r="F80" s="183">
        <v>1.33</v>
      </c>
      <c r="G80" s="184"/>
      <c r="H80" s="241"/>
      <c r="I80" s="186" t="s">
        <v>222</v>
      </c>
      <c r="J80" s="269"/>
      <c r="K80" s="269"/>
      <c r="L80" s="153"/>
      <c r="M80" s="154"/>
      <c r="N80" s="154"/>
    </row>
    <row r="81" spans="1:14" ht="14.25">
      <c r="A81" s="270"/>
      <c r="B81" s="266"/>
      <c r="C81" s="182" t="s">
        <v>223</v>
      </c>
      <c r="D81" s="183">
        <v>0.5</v>
      </c>
      <c r="E81" s="182"/>
      <c r="F81" s="183"/>
      <c r="G81" s="184" t="s">
        <v>223</v>
      </c>
      <c r="H81" s="184">
        <v>0.5</v>
      </c>
      <c r="I81" s="184" t="s">
        <v>222</v>
      </c>
      <c r="J81" s="269"/>
      <c r="K81" s="252">
        <v>0.5</v>
      </c>
      <c r="L81" s="153"/>
      <c r="M81" s="154"/>
      <c r="N81" s="154"/>
    </row>
    <row r="82" spans="1:14" ht="28.5">
      <c r="A82" s="270"/>
      <c r="B82" s="195" t="s">
        <v>224</v>
      </c>
      <c r="C82" s="268"/>
      <c r="D82" s="261">
        <v>1.83</v>
      </c>
      <c r="E82" s="209"/>
      <c r="F82" s="261">
        <v>1.33</v>
      </c>
      <c r="G82" s="222"/>
      <c r="H82" s="198">
        <v>0.5</v>
      </c>
      <c r="I82" s="198">
        <v>0</v>
      </c>
      <c r="J82" s="198">
        <v>0</v>
      </c>
      <c r="K82" s="198">
        <v>0.5</v>
      </c>
      <c r="L82" s="199">
        <v>0</v>
      </c>
      <c r="M82" s="154"/>
      <c r="N82" s="154"/>
    </row>
    <row r="83" spans="1:14" ht="45">
      <c r="A83" s="201"/>
      <c r="B83" s="242" t="s">
        <v>225</v>
      </c>
      <c r="C83" s="243"/>
      <c r="D83" s="271">
        <f>D53+D66+D78+D82</f>
        <v>54.16</v>
      </c>
      <c r="E83" s="272"/>
      <c r="F83" s="271">
        <f aca="true" t="shared" si="1" ref="F83:N83">F53+F66+F78+F82</f>
        <v>3.73</v>
      </c>
      <c r="G83" s="272"/>
      <c r="H83" s="271">
        <f t="shared" si="1"/>
        <v>23.369999999999997</v>
      </c>
      <c r="I83" s="272"/>
      <c r="J83" s="271">
        <f t="shared" si="1"/>
        <v>9.2</v>
      </c>
      <c r="K83" s="271">
        <f t="shared" si="1"/>
        <v>9.74</v>
      </c>
      <c r="L83" s="271">
        <f t="shared" si="1"/>
        <v>27.03</v>
      </c>
      <c r="M83" s="273">
        <f t="shared" si="1"/>
        <v>16.310000000000002</v>
      </c>
      <c r="N83" s="273">
        <f t="shared" si="1"/>
        <v>10.719999999999999</v>
      </c>
    </row>
    <row r="84" spans="1:14" ht="30">
      <c r="A84" s="203" t="s">
        <v>226</v>
      </c>
      <c r="B84" s="161" t="s">
        <v>227</v>
      </c>
      <c r="C84" s="211"/>
      <c r="D84" s="181"/>
      <c r="E84" s="226"/>
      <c r="F84" s="250"/>
      <c r="G84" s="187"/>
      <c r="H84" s="252"/>
      <c r="I84" s="253"/>
      <c r="J84" s="187"/>
      <c r="K84" s="187"/>
      <c r="L84" s="153"/>
      <c r="M84" s="154"/>
      <c r="N84" s="154"/>
    </row>
    <row r="85" spans="1:14" ht="29.25">
      <c r="A85" s="203" t="s">
        <v>228</v>
      </c>
      <c r="B85" s="163" t="s">
        <v>229</v>
      </c>
      <c r="C85" s="180"/>
      <c r="D85" s="181"/>
      <c r="E85" s="182"/>
      <c r="F85" s="183"/>
      <c r="G85" s="184"/>
      <c r="H85" s="241"/>
      <c r="I85" s="186"/>
      <c r="J85" s="187"/>
      <c r="K85" s="187"/>
      <c r="L85" s="153"/>
      <c r="M85" s="154"/>
      <c r="N85" s="154"/>
    </row>
    <row r="86" spans="1:14" ht="15">
      <c r="A86" s="203"/>
      <c r="B86" s="163"/>
      <c r="C86" s="180" t="s">
        <v>230</v>
      </c>
      <c r="D86" s="181">
        <v>3</v>
      </c>
      <c r="E86" s="182"/>
      <c r="F86" s="183"/>
      <c r="G86" s="186" t="s">
        <v>230</v>
      </c>
      <c r="H86" s="186">
        <v>3</v>
      </c>
      <c r="I86" s="186" t="s">
        <v>231</v>
      </c>
      <c r="J86" s="187"/>
      <c r="K86" s="252">
        <v>3</v>
      </c>
      <c r="L86" s="153"/>
      <c r="M86" s="154"/>
      <c r="N86" s="154"/>
    </row>
    <row r="87" spans="1:14" ht="43.5">
      <c r="A87" s="203"/>
      <c r="B87" s="163"/>
      <c r="C87" s="169" t="s">
        <v>232</v>
      </c>
      <c r="D87" s="172">
        <v>5.29</v>
      </c>
      <c r="E87" s="169"/>
      <c r="F87" s="172"/>
      <c r="G87" s="174"/>
      <c r="H87" s="190"/>
      <c r="I87" s="176" t="s">
        <v>233</v>
      </c>
      <c r="J87" s="177"/>
      <c r="K87" s="177"/>
      <c r="L87" s="274">
        <v>5.29</v>
      </c>
      <c r="M87" s="154">
        <v>5.29</v>
      </c>
      <c r="N87" s="154"/>
    </row>
    <row r="88" spans="1:14" ht="29.25">
      <c r="A88" s="203"/>
      <c r="B88" s="163"/>
      <c r="C88" s="180" t="s">
        <v>234</v>
      </c>
      <c r="D88" s="181">
        <v>7.875</v>
      </c>
      <c r="E88" s="182"/>
      <c r="F88" s="183"/>
      <c r="G88" s="186" t="s">
        <v>234</v>
      </c>
      <c r="H88" s="186">
        <v>7.875</v>
      </c>
      <c r="I88" s="186" t="s">
        <v>235</v>
      </c>
      <c r="J88" s="187"/>
      <c r="K88" s="252">
        <v>7.875</v>
      </c>
      <c r="L88" s="153"/>
      <c r="M88" s="154"/>
      <c r="N88" s="154"/>
    </row>
    <row r="89" spans="1:14" ht="29.25">
      <c r="A89" s="203"/>
      <c r="B89" s="163"/>
      <c r="C89" s="169" t="s">
        <v>236</v>
      </c>
      <c r="D89" s="172">
        <v>2.78</v>
      </c>
      <c r="E89" s="169"/>
      <c r="F89" s="172"/>
      <c r="G89" s="176"/>
      <c r="H89" s="176"/>
      <c r="I89" s="176" t="s">
        <v>237</v>
      </c>
      <c r="J89" s="177"/>
      <c r="K89" s="172"/>
      <c r="L89" s="275">
        <v>2.78</v>
      </c>
      <c r="M89" s="154"/>
      <c r="N89" s="154">
        <v>2.78</v>
      </c>
    </row>
    <row r="90" spans="1:14" ht="28.5">
      <c r="A90" s="203"/>
      <c r="B90" s="163"/>
      <c r="C90" s="180" t="s">
        <v>238</v>
      </c>
      <c r="D90" s="181">
        <v>2</v>
      </c>
      <c r="E90" s="182"/>
      <c r="F90" s="183"/>
      <c r="G90" s="241" t="s">
        <v>238</v>
      </c>
      <c r="H90" s="241">
        <v>2</v>
      </c>
      <c r="I90" s="276" t="s">
        <v>239</v>
      </c>
      <c r="J90" s="241">
        <v>2</v>
      </c>
      <c r="K90" s="187"/>
      <c r="L90" s="153"/>
      <c r="M90" s="154"/>
      <c r="N90" s="154"/>
    </row>
    <row r="91" spans="1:14" ht="29.25">
      <c r="A91" s="203"/>
      <c r="B91" s="163"/>
      <c r="C91" s="180" t="s">
        <v>240</v>
      </c>
      <c r="D91" s="181">
        <v>2.374</v>
      </c>
      <c r="E91" s="182"/>
      <c r="F91" s="183"/>
      <c r="G91" s="186" t="s">
        <v>240</v>
      </c>
      <c r="H91" s="186">
        <v>2.374</v>
      </c>
      <c r="I91" s="186" t="s">
        <v>241</v>
      </c>
      <c r="J91" s="187"/>
      <c r="K91" s="187">
        <v>2.374</v>
      </c>
      <c r="L91" s="153"/>
      <c r="M91" s="154"/>
      <c r="N91" s="154"/>
    </row>
    <row r="92" spans="1:14" ht="15">
      <c r="A92" s="203"/>
      <c r="B92" s="195" t="s">
        <v>242</v>
      </c>
      <c r="C92" s="180"/>
      <c r="D92" s="198">
        <f>SUM(D85:D91)</f>
        <v>23.319</v>
      </c>
      <c r="E92" s="196"/>
      <c r="F92" s="196"/>
      <c r="G92" s="196"/>
      <c r="H92" s="198">
        <f>SUM(H85:H91)</f>
        <v>15.249</v>
      </c>
      <c r="I92" s="196"/>
      <c r="J92" s="198">
        <f>SUM(J85:J91)</f>
        <v>2</v>
      </c>
      <c r="K92" s="198">
        <f>SUM(K85:K91)</f>
        <v>13.249</v>
      </c>
      <c r="L92" s="199">
        <f>SUM(L85:L91)</f>
        <v>8.07</v>
      </c>
      <c r="M92" s="199">
        <f>SUM(M85:M91)</f>
        <v>5.29</v>
      </c>
      <c r="N92" s="199">
        <f>SUM(N85:N91)</f>
        <v>2.78</v>
      </c>
    </row>
    <row r="93" spans="1:14" ht="29.25">
      <c r="A93" s="203" t="s">
        <v>36</v>
      </c>
      <c r="B93" s="163" t="s">
        <v>243</v>
      </c>
      <c r="C93" s="180" t="s">
        <v>175</v>
      </c>
      <c r="D93" s="181">
        <v>1</v>
      </c>
      <c r="E93" s="182"/>
      <c r="F93" s="183"/>
      <c r="G93" s="277" t="s">
        <v>175</v>
      </c>
      <c r="H93" s="277">
        <v>1</v>
      </c>
      <c r="I93" s="277" t="s">
        <v>244</v>
      </c>
      <c r="J93" s="277">
        <v>1</v>
      </c>
      <c r="K93" s="187"/>
      <c r="L93" s="153"/>
      <c r="M93" s="154"/>
      <c r="N93" s="154"/>
    </row>
    <row r="94" spans="1:14" ht="15">
      <c r="A94" s="203"/>
      <c r="B94" s="163"/>
      <c r="C94" s="182" t="s">
        <v>245</v>
      </c>
      <c r="D94" s="181">
        <v>1.3</v>
      </c>
      <c r="E94" s="182" t="s">
        <v>245</v>
      </c>
      <c r="F94" s="183">
        <v>1.3</v>
      </c>
      <c r="G94" s="184"/>
      <c r="H94" s="241"/>
      <c r="I94" s="186" t="s">
        <v>246</v>
      </c>
      <c r="J94" s="187"/>
      <c r="K94" s="187"/>
      <c r="L94" s="153"/>
      <c r="M94" s="154"/>
      <c r="N94" s="154"/>
    </row>
    <row r="95" spans="1:14" ht="15">
      <c r="A95" s="203"/>
      <c r="B95" s="278"/>
      <c r="C95" s="193" t="s">
        <v>247</v>
      </c>
      <c r="D95" s="239">
        <v>0.5</v>
      </c>
      <c r="E95" s="193"/>
      <c r="F95" s="239"/>
      <c r="G95" s="277" t="s">
        <v>247</v>
      </c>
      <c r="H95" s="277">
        <v>0.5</v>
      </c>
      <c r="I95" s="277" t="s">
        <v>248</v>
      </c>
      <c r="J95" s="277">
        <v>0.5</v>
      </c>
      <c r="K95" s="187"/>
      <c r="L95" s="153"/>
      <c r="M95" s="154"/>
      <c r="N95" s="154"/>
    </row>
    <row r="96" spans="1:14" ht="15">
      <c r="A96" s="203"/>
      <c r="B96" s="163"/>
      <c r="C96" s="180" t="s">
        <v>249</v>
      </c>
      <c r="D96" s="181">
        <v>1.7</v>
      </c>
      <c r="E96" s="182" t="s">
        <v>249</v>
      </c>
      <c r="F96" s="183">
        <v>1.7</v>
      </c>
      <c r="G96" s="184"/>
      <c r="H96" s="241"/>
      <c r="I96" s="186" t="s">
        <v>248</v>
      </c>
      <c r="J96" s="187"/>
      <c r="K96" s="187"/>
      <c r="L96" s="153"/>
      <c r="M96" s="154"/>
      <c r="N96" s="154"/>
    </row>
    <row r="97" spans="1:14" ht="29.25">
      <c r="A97" s="203"/>
      <c r="B97" s="163"/>
      <c r="C97" s="180" t="s">
        <v>250</v>
      </c>
      <c r="D97" s="181">
        <v>2</v>
      </c>
      <c r="E97" s="182"/>
      <c r="F97" s="183"/>
      <c r="G97" s="279" t="s">
        <v>250</v>
      </c>
      <c r="H97" s="279">
        <v>2</v>
      </c>
      <c r="I97" s="279" t="s">
        <v>251</v>
      </c>
      <c r="J97" s="279">
        <v>2</v>
      </c>
      <c r="K97" s="187"/>
      <c r="L97" s="153"/>
      <c r="M97" s="154"/>
      <c r="N97" s="154"/>
    </row>
    <row r="98" spans="1:14" ht="29.25">
      <c r="A98" s="203"/>
      <c r="B98" s="163"/>
      <c r="C98" s="169" t="s">
        <v>252</v>
      </c>
      <c r="D98" s="172">
        <v>3.85</v>
      </c>
      <c r="E98" s="169"/>
      <c r="F98" s="172"/>
      <c r="G98" s="191"/>
      <c r="H98" s="191"/>
      <c r="I98" s="191" t="s">
        <v>253</v>
      </c>
      <c r="J98" s="172"/>
      <c r="K98" s="177"/>
      <c r="L98" s="275">
        <v>3.85</v>
      </c>
      <c r="M98" s="154">
        <v>2</v>
      </c>
      <c r="N98" s="154">
        <v>1.85</v>
      </c>
    </row>
    <row r="99" spans="1:14" ht="15">
      <c r="A99" s="203"/>
      <c r="B99" s="163"/>
      <c r="C99" s="182" t="s">
        <v>254</v>
      </c>
      <c r="D99" s="183">
        <v>4.2</v>
      </c>
      <c r="E99" s="182"/>
      <c r="F99" s="183"/>
      <c r="G99" s="258" t="s">
        <v>255</v>
      </c>
      <c r="H99" s="260">
        <v>8.05</v>
      </c>
      <c r="I99" s="279" t="s">
        <v>256</v>
      </c>
      <c r="J99" s="236"/>
      <c r="K99" s="236"/>
      <c r="L99" s="153"/>
      <c r="M99" s="154"/>
      <c r="N99" s="154"/>
    </row>
    <row r="100" spans="1:14" ht="29.25">
      <c r="A100" s="203"/>
      <c r="B100" s="163"/>
      <c r="C100" s="169" t="s">
        <v>257</v>
      </c>
      <c r="D100" s="172">
        <v>1.4</v>
      </c>
      <c r="E100" s="169"/>
      <c r="F100" s="172"/>
      <c r="G100" s="174"/>
      <c r="H100" s="190"/>
      <c r="I100" s="176" t="s">
        <v>258</v>
      </c>
      <c r="J100" s="177"/>
      <c r="K100" s="177"/>
      <c r="L100" s="170">
        <v>1.4</v>
      </c>
      <c r="M100" s="154">
        <v>1.4</v>
      </c>
      <c r="N100" s="154"/>
    </row>
    <row r="101" spans="1:14" ht="15">
      <c r="A101" s="203"/>
      <c r="B101" s="163"/>
      <c r="C101" s="180" t="s">
        <v>259</v>
      </c>
      <c r="D101" s="181">
        <v>1</v>
      </c>
      <c r="E101" s="226"/>
      <c r="F101" s="226"/>
      <c r="G101" s="184" t="s">
        <v>259</v>
      </c>
      <c r="H101" s="241">
        <v>1</v>
      </c>
      <c r="I101" s="186" t="s">
        <v>260</v>
      </c>
      <c r="J101" s="187"/>
      <c r="K101" s="187"/>
      <c r="L101" s="153"/>
      <c r="M101" s="154"/>
      <c r="N101" s="154"/>
    </row>
    <row r="102" spans="1:14" ht="15">
      <c r="A102" s="280"/>
      <c r="B102" s="281"/>
      <c r="C102" s="282" t="s">
        <v>261</v>
      </c>
      <c r="D102" s="263">
        <v>0.6</v>
      </c>
      <c r="E102" s="283"/>
      <c r="F102" s="283"/>
      <c r="G102" s="184" t="s">
        <v>262</v>
      </c>
      <c r="H102" s="241">
        <v>0.6</v>
      </c>
      <c r="I102" s="186" t="s">
        <v>263</v>
      </c>
      <c r="J102" s="241">
        <v>0.6</v>
      </c>
      <c r="K102" s="187"/>
      <c r="L102" s="153"/>
      <c r="M102" s="154"/>
      <c r="N102" s="154"/>
    </row>
    <row r="103" spans="1:14" ht="15">
      <c r="A103" s="280"/>
      <c r="B103" s="281"/>
      <c r="C103" s="282" t="s">
        <v>264</v>
      </c>
      <c r="D103" s="263">
        <v>1.4</v>
      </c>
      <c r="E103" s="283"/>
      <c r="F103" s="283"/>
      <c r="G103" s="184" t="s">
        <v>265</v>
      </c>
      <c r="H103" s="241">
        <v>1.4</v>
      </c>
      <c r="I103" s="186" t="s">
        <v>266</v>
      </c>
      <c r="J103" s="241">
        <v>1.4</v>
      </c>
      <c r="K103" s="187"/>
      <c r="L103" s="153"/>
      <c r="M103" s="154"/>
      <c r="N103" s="154"/>
    </row>
    <row r="104" spans="1:14" ht="29.25">
      <c r="A104" s="203"/>
      <c r="B104" s="163"/>
      <c r="C104" s="178" t="s">
        <v>267</v>
      </c>
      <c r="D104" s="172">
        <v>1.8</v>
      </c>
      <c r="E104" s="178"/>
      <c r="F104" s="178"/>
      <c r="G104" s="177"/>
      <c r="H104" s="190"/>
      <c r="I104" s="176" t="s">
        <v>268</v>
      </c>
      <c r="J104" s="177"/>
      <c r="K104" s="177"/>
      <c r="L104" s="275">
        <v>1.8</v>
      </c>
      <c r="M104" s="154"/>
      <c r="N104" s="154">
        <v>1.8</v>
      </c>
    </row>
    <row r="105" spans="1:14" ht="15">
      <c r="A105" s="284"/>
      <c r="B105" s="195" t="s">
        <v>269</v>
      </c>
      <c r="C105" s="180"/>
      <c r="D105" s="198">
        <f>SUM(D93:D104)</f>
        <v>20.750000000000004</v>
      </c>
      <c r="E105" s="196"/>
      <c r="F105" s="198">
        <f aca="true" t="shared" si="2" ref="F105:N105">SUM(F93:F104)</f>
        <v>3</v>
      </c>
      <c r="G105" s="196"/>
      <c r="H105" s="198">
        <f t="shared" si="2"/>
        <v>14.55</v>
      </c>
      <c r="I105" s="196"/>
      <c r="J105" s="198">
        <f t="shared" si="2"/>
        <v>5.5</v>
      </c>
      <c r="K105" s="198">
        <f t="shared" si="2"/>
        <v>0</v>
      </c>
      <c r="L105" s="199">
        <f t="shared" si="2"/>
        <v>7.05</v>
      </c>
      <c r="M105" s="199">
        <f t="shared" si="2"/>
        <v>3.4</v>
      </c>
      <c r="N105" s="199">
        <f t="shared" si="2"/>
        <v>3.6500000000000004</v>
      </c>
    </row>
    <row r="106" spans="1:14" ht="25.5" customHeight="1">
      <c r="A106" s="285" t="s">
        <v>116</v>
      </c>
      <c r="B106" s="266" t="s">
        <v>270</v>
      </c>
      <c r="C106" s="268"/>
      <c r="D106" s="196"/>
      <c r="E106" s="209"/>
      <c r="F106" s="261"/>
      <c r="G106" s="286"/>
      <c r="H106" s="234"/>
      <c r="I106" s="186"/>
      <c r="J106" s="187"/>
      <c r="K106" s="187"/>
      <c r="L106" s="153"/>
      <c r="M106" s="154"/>
      <c r="N106" s="154"/>
    </row>
    <row r="107" spans="1:14" ht="14.25">
      <c r="A107" s="285"/>
      <c r="B107" s="266"/>
      <c r="C107" s="287" t="s">
        <v>271</v>
      </c>
      <c r="D107" s="231">
        <v>9.868</v>
      </c>
      <c r="E107" s="209"/>
      <c r="F107" s="261"/>
      <c r="G107" s="186" t="s">
        <v>271</v>
      </c>
      <c r="H107" s="186">
        <v>9.868</v>
      </c>
      <c r="I107" s="186" t="s">
        <v>272</v>
      </c>
      <c r="J107" s="187"/>
      <c r="K107" s="187">
        <v>9.868</v>
      </c>
      <c r="L107" s="153"/>
      <c r="M107" s="154"/>
      <c r="N107" s="154"/>
    </row>
    <row r="108" spans="1:14" ht="15">
      <c r="A108" s="285"/>
      <c r="B108" s="195" t="s">
        <v>273</v>
      </c>
      <c r="C108" s="268"/>
      <c r="D108" s="198">
        <v>9.868</v>
      </c>
      <c r="E108" s="209"/>
      <c r="F108" s="261"/>
      <c r="G108" s="222"/>
      <c r="H108" s="198">
        <v>9.868</v>
      </c>
      <c r="I108" s="198"/>
      <c r="J108" s="198">
        <v>0</v>
      </c>
      <c r="K108" s="198">
        <v>9.868</v>
      </c>
      <c r="L108" s="288">
        <v>0</v>
      </c>
      <c r="M108" s="289">
        <v>0</v>
      </c>
      <c r="N108" s="289">
        <v>0</v>
      </c>
    </row>
    <row r="109" spans="1:14" ht="45">
      <c r="A109" s="201"/>
      <c r="B109" s="242" t="s">
        <v>274</v>
      </c>
      <c r="C109" s="243"/>
      <c r="D109" s="271">
        <f>D92+D105+D108</f>
        <v>53.937000000000005</v>
      </c>
      <c r="E109" s="290"/>
      <c r="F109" s="272">
        <v>3</v>
      </c>
      <c r="G109" s="291"/>
      <c r="H109" s="271">
        <v>48.157000000000004</v>
      </c>
      <c r="I109" s="271"/>
      <c r="J109" s="271">
        <v>7.5</v>
      </c>
      <c r="K109" s="271">
        <v>23.117</v>
      </c>
      <c r="L109" s="249">
        <f>L92+L105+L108</f>
        <v>15.120000000000001</v>
      </c>
      <c r="M109" s="249">
        <f>M92+M105+M108</f>
        <v>8.69</v>
      </c>
      <c r="N109" s="249">
        <f>N92+N105+N108</f>
        <v>6.43</v>
      </c>
    </row>
    <row r="110" spans="1:14" ht="15">
      <c r="A110" s="292" t="s">
        <v>275</v>
      </c>
      <c r="B110" s="161" t="s">
        <v>276</v>
      </c>
      <c r="C110" s="211"/>
      <c r="D110" s="181"/>
      <c r="E110" s="226"/>
      <c r="F110" s="250"/>
      <c r="G110" s="187"/>
      <c r="H110" s="252"/>
      <c r="I110" s="253"/>
      <c r="J110" s="187"/>
      <c r="K110" s="187"/>
      <c r="L110" s="153"/>
      <c r="M110" s="154"/>
      <c r="N110" s="154"/>
    </row>
    <row r="111" spans="1:14" ht="43.5">
      <c r="A111" s="284" t="s">
        <v>85</v>
      </c>
      <c r="B111" s="278" t="s">
        <v>277</v>
      </c>
      <c r="C111" s="169" t="s">
        <v>278</v>
      </c>
      <c r="D111" s="172">
        <v>8.016</v>
      </c>
      <c r="E111" s="169"/>
      <c r="F111" s="172"/>
      <c r="G111" s="174"/>
      <c r="H111" s="190"/>
      <c r="I111" s="176" t="s">
        <v>279</v>
      </c>
      <c r="J111" s="177"/>
      <c r="K111" s="177"/>
      <c r="L111" s="275">
        <v>8.016</v>
      </c>
      <c r="M111" s="154"/>
      <c r="N111" s="154">
        <v>8.016</v>
      </c>
    </row>
    <row r="112" spans="1:14" ht="15">
      <c r="A112" s="162"/>
      <c r="B112" s="163"/>
      <c r="C112" s="180" t="s">
        <v>280</v>
      </c>
      <c r="D112" s="181">
        <v>0.83</v>
      </c>
      <c r="E112" s="182" t="s">
        <v>280</v>
      </c>
      <c r="F112" s="183">
        <v>0.83</v>
      </c>
      <c r="G112" s="184"/>
      <c r="H112" s="241"/>
      <c r="I112" s="293" t="s">
        <v>281</v>
      </c>
      <c r="J112" s="187"/>
      <c r="K112" s="187"/>
      <c r="L112" s="294"/>
      <c r="M112" s="154"/>
      <c r="N112" s="154"/>
    </row>
    <row r="113" spans="1:14" ht="15">
      <c r="A113" s="162"/>
      <c r="B113" s="163"/>
      <c r="C113" s="169" t="s">
        <v>282</v>
      </c>
      <c r="D113" s="172">
        <v>1.17</v>
      </c>
      <c r="E113" s="169"/>
      <c r="F113" s="172"/>
      <c r="G113" s="174"/>
      <c r="H113" s="190"/>
      <c r="I113" s="295" t="s">
        <v>281</v>
      </c>
      <c r="J113" s="177"/>
      <c r="K113" s="177"/>
      <c r="L113" s="170">
        <v>1.17</v>
      </c>
      <c r="M113" s="154"/>
      <c r="N113" s="154">
        <v>1.17</v>
      </c>
    </row>
    <row r="114" spans="1:14" ht="15">
      <c r="A114" s="162"/>
      <c r="B114" s="163"/>
      <c r="C114" s="193" t="s">
        <v>283</v>
      </c>
      <c r="D114" s="239">
        <v>0.25</v>
      </c>
      <c r="E114" s="182" t="s">
        <v>283</v>
      </c>
      <c r="F114" s="183">
        <v>0.25</v>
      </c>
      <c r="G114" s="184"/>
      <c r="H114" s="241"/>
      <c r="I114" s="293" t="s">
        <v>284</v>
      </c>
      <c r="J114" s="187"/>
      <c r="K114" s="187"/>
      <c r="L114" s="153"/>
      <c r="M114" s="154"/>
      <c r="N114" s="154"/>
    </row>
    <row r="115" spans="1:14" ht="29.25">
      <c r="A115" s="162"/>
      <c r="B115" s="163"/>
      <c r="C115" s="193" t="s">
        <v>285</v>
      </c>
      <c r="D115" s="239">
        <v>1.84</v>
      </c>
      <c r="E115" s="240"/>
      <c r="F115" s="239"/>
      <c r="G115" s="279" t="s">
        <v>285</v>
      </c>
      <c r="H115" s="279">
        <v>1.84</v>
      </c>
      <c r="I115" s="279" t="s">
        <v>286</v>
      </c>
      <c r="J115" s="279"/>
      <c r="K115" s="187"/>
      <c r="L115" s="153"/>
      <c r="M115" s="154"/>
      <c r="N115" s="154"/>
    </row>
    <row r="116" spans="1:14" ht="15">
      <c r="A116" s="162"/>
      <c r="B116" s="163"/>
      <c r="C116" s="228" t="s">
        <v>287</v>
      </c>
      <c r="D116" s="228">
        <v>1.154</v>
      </c>
      <c r="E116" s="240"/>
      <c r="F116" s="239"/>
      <c r="G116" s="279" t="s">
        <v>287</v>
      </c>
      <c r="H116" s="279">
        <v>1.154</v>
      </c>
      <c r="I116" s="279" t="s">
        <v>288</v>
      </c>
      <c r="J116" s="279">
        <v>1.154</v>
      </c>
      <c r="K116" s="187"/>
      <c r="L116" s="153"/>
      <c r="M116" s="154"/>
      <c r="N116" s="154"/>
    </row>
    <row r="117" spans="1:14" ht="15">
      <c r="A117" s="162"/>
      <c r="B117" s="163"/>
      <c r="C117" s="240" t="s">
        <v>289</v>
      </c>
      <c r="D117" s="239">
        <v>1.5</v>
      </c>
      <c r="E117" s="212" t="s">
        <v>289</v>
      </c>
      <c r="F117" s="183">
        <v>1.5</v>
      </c>
      <c r="G117" s="184"/>
      <c r="H117" s="241">
        <v>0</v>
      </c>
      <c r="I117" s="279" t="s">
        <v>288</v>
      </c>
      <c r="J117" s="279"/>
      <c r="K117" s="187"/>
      <c r="L117" s="153"/>
      <c r="M117" s="154"/>
      <c r="N117" s="154"/>
    </row>
    <row r="118" spans="1:14" ht="15">
      <c r="A118" s="162"/>
      <c r="B118" s="163"/>
      <c r="C118" s="296" t="s">
        <v>290</v>
      </c>
      <c r="D118" s="231">
        <v>0.9</v>
      </c>
      <c r="E118" s="297"/>
      <c r="F118" s="297"/>
      <c r="G118" s="229" t="s">
        <v>291</v>
      </c>
      <c r="H118" s="202">
        <v>0.9</v>
      </c>
      <c r="I118" s="279" t="s">
        <v>288</v>
      </c>
      <c r="J118" s="202">
        <v>0.9</v>
      </c>
      <c r="K118" s="187"/>
      <c r="L118" s="153"/>
      <c r="M118" s="154"/>
      <c r="N118" s="154"/>
    </row>
    <row r="119" spans="1:14" ht="15">
      <c r="A119" s="162"/>
      <c r="B119" s="195" t="s">
        <v>292</v>
      </c>
      <c r="C119" s="180"/>
      <c r="D119" s="198">
        <f>SUM(D111:D118)</f>
        <v>15.66</v>
      </c>
      <c r="E119" s="196"/>
      <c r="F119" s="198">
        <f aca="true" t="shared" si="3" ref="F119:N119">SUM(F111:F118)</f>
        <v>2.58</v>
      </c>
      <c r="G119" s="196"/>
      <c r="H119" s="198">
        <f t="shared" si="3"/>
        <v>3.8939999999999997</v>
      </c>
      <c r="I119" s="196"/>
      <c r="J119" s="198">
        <f t="shared" si="3"/>
        <v>2.054</v>
      </c>
      <c r="K119" s="198">
        <f t="shared" si="3"/>
        <v>0</v>
      </c>
      <c r="L119" s="199">
        <f t="shared" si="3"/>
        <v>9.186</v>
      </c>
      <c r="M119" s="199">
        <f t="shared" si="3"/>
        <v>0</v>
      </c>
      <c r="N119" s="199">
        <f t="shared" si="3"/>
        <v>9.186</v>
      </c>
    </row>
    <row r="120" spans="1:14" ht="15" customHeight="1">
      <c r="A120" s="298" t="s">
        <v>36</v>
      </c>
      <c r="B120" s="299" t="s">
        <v>293</v>
      </c>
      <c r="C120" s="212" t="s">
        <v>294</v>
      </c>
      <c r="D120" s="300">
        <v>0.025</v>
      </c>
      <c r="E120" s="212" t="s">
        <v>294</v>
      </c>
      <c r="F120" s="300">
        <v>0.025</v>
      </c>
      <c r="G120" s="240"/>
      <c r="H120" s="239"/>
      <c r="I120" s="150" t="s">
        <v>295</v>
      </c>
      <c r="J120" s="226"/>
      <c r="K120" s="152"/>
      <c r="L120" s="153"/>
      <c r="M120" s="154"/>
      <c r="N120" s="154"/>
    </row>
    <row r="121" spans="1:14" ht="15">
      <c r="A121" s="298"/>
      <c r="B121" s="299"/>
      <c r="C121" s="240" t="s">
        <v>296</v>
      </c>
      <c r="D121" s="239">
        <v>0.02</v>
      </c>
      <c r="E121" s="212"/>
      <c r="F121" s="300"/>
      <c r="G121" s="240" t="s">
        <v>296</v>
      </c>
      <c r="H121" s="239">
        <v>0.02</v>
      </c>
      <c r="I121" s="150" t="s">
        <v>295</v>
      </c>
      <c r="J121" s="226"/>
      <c r="K121" s="152"/>
      <c r="L121" s="153"/>
      <c r="M121" s="154"/>
      <c r="N121" s="154"/>
    </row>
    <row r="122" spans="1:14" ht="15">
      <c r="A122" s="298"/>
      <c r="B122" s="299"/>
      <c r="C122" s="212" t="s">
        <v>297</v>
      </c>
      <c r="D122" s="300">
        <v>1.43</v>
      </c>
      <c r="E122" s="212" t="s">
        <v>297</v>
      </c>
      <c r="F122" s="300">
        <v>1.43</v>
      </c>
      <c r="G122" s="240"/>
      <c r="H122" s="239"/>
      <c r="I122" s="150" t="s">
        <v>295</v>
      </c>
      <c r="J122" s="226"/>
      <c r="K122" s="152"/>
      <c r="L122" s="153"/>
      <c r="M122" s="154"/>
      <c r="N122" s="154"/>
    </row>
    <row r="123" spans="1:14" ht="15">
      <c r="A123" s="298"/>
      <c r="B123" s="299"/>
      <c r="C123" s="240" t="s">
        <v>298</v>
      </c>
      <c r="D123" s="239">
        <v>0.1</v>
      </c>
      <c r="E123" s="212"/>
      <c r="F123" s="301"/>
      <c r="G123" s="240" t="s">
        <v>298</v>
      </c>
      <c r="H123" s="239">
        <v>0.1</v>
      </c>
      <c r="I123" s="150" t="s">
        <v>295</v>
      </c>
      <c r="J123" s="226"/>
      <c r="K123" s="152"/>
      <c r="L123" s="194"/>
      <c r="M123" s="154"/>
      <c r="N123" s="154"/>
    </row>
    <row r="124" spans="1:14" ht="15">
      <c r="A124" s="298"/>
      <c r="B124" s="195" t="s">
        <v>299</v>
      </c>
      <c r="C124" s="302"/>
      <c r="D124" s="198">
        <f>SUM(D120:D123)</f>
        <v>1.575</v>
      </c>
      <c r="E124" s="196"/>
      <c r="F124" s="198">
        <f aca="true" t="shared" si="4" ref="F124:N124">SUM(F120:F123)</f>
        <v>1.4549999999999998</v>
      </c>
      <c r="G124" s="196"/>
      <c r="H124" s="198">
        <f t="shared" si="4"/>
        <v>0.12000000000000001</v>
      </c>
      <c r="I124" s="196"/>
      <c r="J124" s="198">
        <f t="shared" si="4"/>
        <v>0</v>
      </c>
      <c r="K124" s="198">
        <f t="shared" si="4"/>
        <v>0</v>
      </c>
      <c r="L124" s="199">
        <f t="shared" si="4"/>
        <v>0</v>
      </c>
      <c r="M124" s="199">
        <f t="shared" si="4"/>
        <v>0</v>
      </c>
      <c r="N124" s="199">
        <f t="shared" si="4"/>
        <v>0</v>
      </c>
    </row>
    <row r="125" spans="1:14" ht="29.25">
      <c r="A125" s="162" t="s">
        <v>116</v>
      </c>
      <c r="B125" s="163" t="s">
        <v>300</v>
      </c>
      <c r="C125" s="211"/>
      <c r="D125" s="181"/>
      <c r="E125" s="226"/>
      <c r="F125" s="250"/>
      <c r="G125" s="187"/>
      <c r="H125" s="252"/>
      <c r="I125" s="253"/>
      <c r="J125" s="187"/>
      <c r="K125" s="187"/>
      <c r="L125" s="153"/>
      <c r="M125" s="154"/>
      <c r="N125" s="154"/>
    </row>
    <row r="126" spans="1:14" ht="29.25">
      <c r="A126" s="162"/>
      <c r="B126" s="163"/>
      <c r="C126" s="180" t="s">
        <v>301</v>
      </c>
      <c r="D126" s="181">
        <v>4.09</v>
      </c>
      <c r="E126" s="182"/>
      <c r="F126" s="227"/>
      <c r="G126" s="279" t="s">
        <v>301</v>
      </c>
      <c r="H126" s="279">
        <v>4.09</v>
      </c>
      <c r="I126" s="279" t="s">
        <v>302</v>
      </c>
      <c r="J126" s="279">
        <v>2</v>
      </c>
      <c r="K126" s="187">
        <v>2.09</v>
      </c>
      <c r="L126" s="153"/>
      <c r="M126" s="154"/>
      <c r="N126" s="154"/>
    </row>
    <row r="127" spans="1:14" ht="28.5">
      <c r="A127" s="162"/>
      <c r="B127" s="163"/>
      <c r="C127" s="180" t="s">
        <v>303</v>
      </c>
      <c r="D127" s="181">
        <v>0.6</v>
      </c>
      <c r="E127" s="182" t="s">
        <v>303</v>
      </c>
      <c r="F127" s="183">
        <v>0.6</v>
      </c>
      <c r="G127" s="184"/>
      <c r="H127" s="241">
        <v>0</v>
      </c>
      <c r="I127" s="293" t="s">
        <v>304</v>
      </c>
      <c r="J127" s="187"/>
      <c r="K127" s="187"/>
      <c r="L127" s="153"/>
      <c r="M127" s="154"/>
      <c r="N127" s="154"/>
    </row>
    <row r="128" spans="1:14" ht="15">
      <c r="A128" s="162"/>
      <c r="B128" s="163"/>
      <c r="C128" s="193" t="s">
        <v>305</v>
      </c>
      <c r="D128" s="239">
        <v>0.373</v>
      </c>
      <c r="E128" s="182"/>
      <c r="F128" s="183"/>
      <c r="G128" s="184" t="s">
        <v>305</v>
      </c>
      <c r="H128" s="241">
        <v>0.373</v>
      </c>
      <c r="I128" s="293" t="s">
        <v>306</v>
      </c>
      <c r="J128" s="187"/>
      <c r="K128" s="187"/>
      <c r="L128" s="153"/>
      <c r="M128" s="154"/>
      <c r="N128" s="154"/>
    </row>
    <row r="129" spans="1:14" ht="28.5">
      <c r="A129" s="162"/>
      <c r="B129" s="163"/>
      <c r="C129" s="184" t="s">
        <v>307</v>
      </c>
      <c r="D129" s="241">
        <v>2.545</v>
      </c>
      <c r="E129" s="182"/>
      <c r="F129" s="183"/>
      <c r="G129" s="184" t="s">
        <v>307</v>
      </c>
      <c r="H129" s="241">
        <v>2.545</v>
      </c>
      <c r="I129" s="293" t="s">
        <v>308</v>
      </c>
      <c r="J129" s="184">
        <v>2.045</v>
      </c>
      <c r="K129" s="187">
        <v>0.5</v>
      </c>
      <c r="L129" s="153"/>
      <c r="M129" s="154"/>
      <c r="N129" s="154"/>
    </row>
    <row r="130" spans="1:14" ht="15">
      <c r="A130" s="162"/>
      <c r="B130" s="163"/>
      <c r="C130" s="303" t="s">
        <v>309</v>
      </c>
      <c r="D130" s="303">
        <v>2.8</v>
      </c>
      <c r="E130" s="169"/>
      <c r="F130" s="172"/>
      <c r="G130" s="191"/>
      <c r="H130" s="191"/>
      <c r="I130" s="191" t="s">
        <v>310</v>
      </c>
      <c r="J130" s="191"/>
      <c r="K130" s="177"/>
      <c r="L130" s="170">
        <v>2.8</v>
      </c>
      <c r="M130" s="154">
        <v>1.4</v>
      </c>
      <c r="N130" s="154">
        <v>1.4</v>
      </c>
    </row>
    <row r="131" spans="1:14" ht="15">
      <c r="A131" s="162"/>
      <c r="B131" s="163"/>
      <c r="C131" s="169" t="s">
        <v>311</v>
      </c>
      <c r="D131" s="172">
        <v>1.255</v>
      </c>
      <c r="E131" s="169"/>
      <c r="F131" s="172"/>
      <c r="G131" s="174"/>
      <c r="H131" s="190"/>
      <c r="I131" s="295" t="s">
        <v>312</v>
      </c>
      <c r="J131" s="177"/>
      <c r="K131" s="177"/>
      <c r="L131" s="170">
        <v>1.255</v>
      </c>
      <c r="M131" s="154"/>
      <c r="N131" s="154">
        <v>1.255</v>
      </c>
    </row>
    <row r="132" spans="1:14" ht="15">
      <c r="A132" s="162"/>
      <c r="B132" s="195" t="s">
        <v>313</v>
      </c>
      <c r="C132" s="180"/>
      <c r="D132" s="198">
        <f>SUM(D126:D131)</f>
        <v>11.663</v>
      </c>
      <c r="E132" s="196"/>
      <c r="F132" s="198">
        <f aca="true" t="shared" si="5" ref="F132:N132">SUM(F126:F131)</f>
        <v>0.6</v>
      </c>
      <c r="G132" s="196"/>
      <c r="H132" s="198">
        <f t="shared" si="5"/>
        <v>7.008</v>
      </c>
      <c r="I132" s="196"/>
      <c r="J132" s="198">
        <f t="shared" si="5"/>
        <v>4.045</v>
      </c>
      <c r="K132" s="198">
        <f t="shared" si="5"/>
        <v>2.59</v>
      </c>
      <c r="L132" s="199">
        <f t="shared" si="5"/>
        <v>4.055</v>
      </c>
      <c r="M132" s="199">
        <f t="shared" si="5"/>
        <v>1.4</v>
      </c>
      <c r="N132" s="199">
        <f t="shared" si="5"/>
        <v>2.655</v>
      </c>
    </row>
    <row r="133" spans="1:14" ht="29.25">
      <c r="A133" s="162" t="s">
        <v>219</v>
      </c>
      <c r="B133" s="278" t="s">
        <v>314</v>
      </c>
      <c r="C133" s="180" t="s">
        <v>315</v>
      </c>
      <c r="D133" s="181">
        <v>1.9</v>
      </c>
      <c r="E133" s="226"/>
      <c r="F133" s="250"/>
      <c r="G133" s="228" t="s">
        <v>315</v>
      </c>
      <c r="H133" s="228">
        <v>1.9</v>
      </c>
      <c r="I133" s="228" t="s">
        <v>316</v>
      </c>
      <c r="J133" s="228">
        <v>1.9</v>
      </c>
      <c r="K133" s="187"/>
      <c r="L133" s="304"/>
      <c r="M133" s="154"/>
      <c r="N133" s="154"/>
    </row>
    <row r="134" spans="1:14" ht="15">
      <c r="A134" s="162"/>
      <c r="B134" s="163"/>
      <c r="C134" s="180" t="s">
        <v>317</v>
      </c>
      <c r="D134" s="181">
        <v>0.7</v>
      </c>
      <c r="E134" s="226"/>
      <c r="F134" s="250"/>
      <c r="G134" s="202" t="s">
        <v>317</v>
      </c>
      <c r="H134" s="202">
        <v>0.7</v>
      </c>
      <c r="I134" s="202" t="s">
        <v>318</v>
      </c>
      <c r="J134" s="305"/>
      <c r="K134" s="252"/>
      <c r="L134" s="304"/>
      <c r="M134" s="154"/>
      <c r="N134" s="154"/>
    </row>
    <row r="135" spans="1:14" ht="15">
      <c r="A135" s="162"/>
      <c r="B135" s="163"/>
      <c r="C135" s="193" t="s">
        <v>319</v>
      </c>
      <c r="D135" s="239">
        <v>0.8</v>
      </c>
      <c r="E135" s="182" t="s">
        <v>319</v>
      </c>
      <c r="F135" s="183">
        <v>0.8</v>
      </c>
      <c r="G135" s="306"/>
      <c r="H135" s="202"/>
      <c r="I135" s="202" t="s">
        <v>318</v>
      </c>
      <c r="J135" s="229"/>
      <c r="K135" s="187"/>
      <c r="L135" s="304"/>
      <c r="M135" s="154"/>
      <c r="N135" s="154"/>
    </row>
    <row r="136" spans="1:14" ht="43.5">
      <c r="A136" s="284"/>
      <c r="B136" s="278"/>
      <c r="C136" s="239" t="s">
        <v>320</v>
      </c>
      <c r="D136" s="239">
        <v>0.7</v>
      </c>
      <c r="E136" s="182"/>
      <c r="F136" s="183"/>
      <c r="G136" s="202" t="s">
        <v>320</v>
      </c>
      <c r="H136" s="202">
        <v>0.7</v>
      </c>
      <c r="I136" s="228" t="s">
        <v>321</v>
      </c>
      <c r="J136" s="305"/>
      <c r="K136" s="252">
        <v>0.7</v>
      </c>
      <c r="L136" s="304"/>
      <c r="M136" s="154"/>
      <c r="N136" s="154"/>
    </row>
    <row r="137" spans="1:14" ht="29.25">
      <c r="A137" s="284"/>
      <c r="B137" s="278"/>
      <c r="C137" s="172" t="s">
        <v>322</v>
      </c>
      <c r="D137" s="172">
        <v>1.27</v>
      </c>
      <c r="E137" s="169"/>
      <c r="F137" s="172"/>
      <c r="G137" s="233"/>
      <c r="H137" s="233"/>
      <c r="I137" s="303" t="s">
        <v>323</v>
      </c>
      <c r="J137" s="307"/>
      <c r="K137" s="192"/>
      <c r="L137" s="308">
        <v>1.27</v>
      </c>
      <c r="M137" s="154">
        <v>1.27</v>
      </c>
      <c r="N137" s="154"/>
    </row>
    <row r="138" spans="1:14" ht="15">
      <c r="A138" s="284"/>
      <c r="B138" s="278"/>
      <c r="C138" s="239" t="s">
        <v>324</v>
      </c>
      <c r="D138" s="239">
        <v>0.9</v>
      </c>
      <c r="E138" s="182"/>
      <c r="F138" s="183"/>
      <c r="G138" s="202" t="s">
        <v>324</v>
      </c>
      <c r="H138" s="202">
        <v>0.9</v>
      </c>
      <c r="I138" s="202" t="s">
        <v>325</v>
      </c>
      <c r="J138" s="305"/>
      <c r="K138" s="309">
        <v>0.9</v>
      </c>
      <c r="L138" s="304"/>
      <c r="M138" s="154"/>
      <c r="N138" s="154"/>
    </row>
    <row r="139" spans="1:14" ht="43.5">
      <c r="A139" s="284"/>
      <c r="B139" s="278"/>
      <c r="C139" s="172" t="s">
        <v>326</v>
      </c>
      <c r="D139" s="172">
        <v>1.537</v>
      </c>
      <c r="E139" s="169"/>
      <c r="F139" s="172"/>
      <c r="G139" s="233"/>
      <c r="H139" s="233"/>
      <c r="I139" s="303" t="s">
        <v>327</v>
      </c>
      <c r="J139" s="307"/>
      <c r="K139" s="192"/>
      <c r="L139" s="310">
        <v>1.537</v>
      </c>
      <c r="M139" s="311">
        <v>1.537</v>
      </c>
      <c r="N139" s="154"/>
    </row>
    <row r="140" spans="1:14" ht="15">
      <c r="A140" s="284"/>
      <c r="B140" s="278"/>
      <c r="C140" s="239" t="s">
        <v>328</v>
      </c>
      <c r="D140" s="239">
        <v>1.15</v>
      </c>
      <c r="E140" s="182"/>
      <c r="F140" s="183"/>
      <c r="G140" s="202" t="s">
        <v>328</v>
      </c>
      <c r="H140" s="202">
        <v>1.15</v>
      </c>
      <c r="I140" s="202" t="s">
        <v>329</v>
      </c>
      <c r="J140" s="305">
        <v>1.15</v>
      </c>
      <c r="K140" s="252"/>
      <c r="L140" s="304"/>
      <c r="M140" s="154"/>
      <c r="N140" s="154"/>
    </row>
    <row r="141" spans="1:14" ht="29.25">
      <c r="A141" s="162"/>
      <c r="B141" s="163"/>
      <c r="C141" s="169" t="s">
        <v>330</v>
      </c>
      <c r="D141" s="172">
        <v>0.28</v>
      </c>
      <c r="E141" s="169"/>
      <c r="F141" s="167"/>
      <c r="G141" s="312"/>
      <c r="H141" s="233"/>
      <c r="I141" s="303" t="s">
        <v>331</v>
      </c>
      <c r="J141" s="313"/>
      <c r="K141" s="177"/>
      <c r="L141" s="308">
        <v>0.28</v>
      </c>
      <c r="M141" s="311">
        <v>0.28</v>
      </c>
      <c r="N141" s="154"/>
    </row>
    <row r="142" spans="1:14" ht="15">
      <c r="A142" s="162"/>
      <c r="B142" s="163"/>
      <c r="C142" s="180" t="s">
        <v>332</v>
      </c>
      <c r="D142" s="181">
        <v>1.15</v>
      </c>
      <c r="E142" s="182"/>
      <c r="F142" s="227"/>
      <c r="G142" s="306" t="s">
        <v>332</v>
      </c>
      <c r="H142" s="202">
        <v>1.15</v>
      </c>
      <c r="I142" s="202" t="s">
        <v>329</v>
      </c>
      <c r="J142" s="305">
        <v>1.15</v>
      </c>
      <c r="K142" s="187"/>
      <c r="L142" s="304"/>
      <c r="M142" s="154"/>
      <c r="N142" s="154"/>
    </row>
    <row r="143" spans="1:14" ht="15">
      <c r="A143" s="162"/>
      <c r="B143" s="163"/>
      <c r="C143" s="169" t="s">
        <v>333</v>
      </c>
      <c r="D143" s="172">
        <v>1.963</v>
      </c>
      <c r="E143" s="169"/>
      <c r="F143" s="172"/>
      <c r="G143" s="312"/>
      <c r="H143" s="233"/>
      <c r="I143" s="303" t="s">
        <v>334</v>
      </c>
      <c r="J143" s="303"/>
      <c r="K143" s="177"/>
      <c r="L143" s="310">
        <v>1.963</v>
      </c>
      <c r="M143" s="154">
        <f>L143</f>
        <v>1.963</v>
      </c>
      <c r="N143" s="154"/>
    </row>
    <row r="144" spans="1:14" ht="15">
      <c r="A144" s="162"/>
      <c r="B144" s="163"/>
      <c r="C144" s="193" t="s">
        <v>335</v>
      </c>
      <c r="D144" s="239">
        <v>1.35</v>
      </c>
      <c r="E144" s="182" t="s">
        <v>335</v>
      </c>
      <c r="F144" s="183">
        <v>1.35</v>
      </c>
      <c r="G144" s="306"/>
      <c r="H144" s="202"/>
      <c r="I144" s="228" t="s">
        <v>334</v>
      </c>
      <c r="J144" s="229"/>
      <c r="K144" s="187"/>
      <c r="L144" s="304"/>
      <c r="M144" s="154"/>
      <c r="N144" s="154"/>
    </row>
    <row r="145" spans="1:14" ht="28.5">
      <c r="A145" s="162"/>
      <c r="B145" s="163"/>
      <c r="C145" s="169" t="s">
        <v>336</v>
      </c>
      <c r="D145" s="172">
        <v>1.99</v>
      </c>
      <c r="E145" s="169"/>
      <c r="F145" s="172"/>
      <c r="G145" s="312"/>
      <c r="H145" s="233"/>
      <c r="I145" s="314" t="s">
        <v>337</v>
      </c>
      <c r="J145" s="313"/>
      <c r="K145" s="177"/>
      <c r="L145" s="308">
        <v>1.99</v>
      </c>
      <c r="M145" s="154"/>
      <c r="N145" s="154">
        <v>1.99</v>
      </c>
    </row>
    <row r="146" spans="1:14" ht="15">
      <c r="A146" s="162"/>
      <c r="B146" s="163"/>
      <c r="C146" s="193" t="s">
        <v>338</v>
      </c>
      <c r="D146" s="239">
        <v>1.1</v>
      </c>
      <c r="E146" s="182"/>
      <c r="F146" s="183"/>
      <c r="G146" s="184" t="s">
        <v>338</v>
      </c>
      <c r="H146" s="241">
        <v>1.1</v>
      </c>
      <c r="I146" s="293" t="s">
        <v>339</v>
      </c>
      <c r="J146" s="187"/>
      <c r="K146" s="252">
        <v>1.1</v>
      </c>
      <c r="L146" s="304"/>
      <c r="M146" s="154"/>
      <c r="N146" s="154"/>
    </row>
    <row r="147" spans="1:14" ht="15">
      <c r="A147" s="162"/>
      <c r="B147" s="195" t="s">
        <v>340</v>
      </c>
      <c r="C147" s="180"/>
      <c r="D147" s="198">
        <f>SUM(D133:D146)</f>
        <v>16.79</v>
      </c>
      <c r="E147" s="196"/>
      <c r="F147" s="198">
        <f aca="true" t="shared" si="6" ref="F147:N147">SUM(F133:F146)</f>
        <v>2.1500000000000004</v>
      </c>
      <c r="G147" s="196"/>
      <c r="H147" s="198">
        <f t="shared" si="6"/>
        <v>7.6</v>
      </c>
      <c r="I147" s="196"/>
      <c r="J147" s="198">
        <f t="shared" si="6"/>
        <v>4.199999999999999</v>
      </c>
      <c r="K147" s="198">
        <f t="shared" si="6"/>
        <v>2.7</v>
      </c>
      <c r="L147" s="199">
        <f t="shared" si="6"/>
        <v>7.04</v>
      </c>
      <c r="M147" s="199">
        <f t="shared" si="6"/>
        <v>5.05</v>
      </c>
      <c r="N147" s="199">
        <f t="shared" si="6"/>
        <v>1.99</v>
      </c>
    </row>
    <row r="148" spans="1:14" ht="43.5">
      <c r="A148" s="162" t="s">
        <v>341</v>
      </c>
      <c r="B148" s="163" t="s">
        <v>342</v>
      </c>
      <c r="C148" s="182"/>
      <c r="D148" s="260"/>
      <c r="E148" s="226"/>
      <c r="F148" s="250"/>
      <c r="G148" s="258"/>
      <c r="H148" s="260"/>
      <c r="I148" s="204"/>
      <c r="J148" s="236"/>
      <c r="K148" s="236"/>
      <c r="L148" s="254"/>
      <c r="M148" s="154"/>
      <c r="N148" s="154"/>
    </row>
    <row r="149" spans="1:14" ht="28.5">
      <c r="A149" s="162">
        <v>1</v>
      </c>
      <c r="B149" s="163"/>
      <c r="C149" s="180" t="s">
        <v>343</v>
      </c>
      <c r="D149" s="263">
        <v>1.3</v>
      </c>
      <c r="E149" s="226"/>
      <c r="F149" s="250"/>
      <c r="G149" s="184" t="s">
        <v>343</v>
      </c>
      <c r="H149" s="241">
        <v>1.3</v>
      </c>
      <c r="I149" s="293" t="s">
        <v>344</v>
      </c>
      <c r="J149" s="241">
        <v>1.3</v>
      </c>
      <c r="K149" s="187"/>
      <c r="L149" s="153"/>
      <c r="M149" s="154"/>
      <c r="N149" s="154"/>
    </row>
    <row r="150" spans="1:14" ht="15">
      <c r="A150" s="162"/>
      <c r="B150" s="163"/>
      <c r="C150" s="193" t="s">
        <v>345</v>
      </c>
      <c r="D150" s="239">
        <v>1.6</v>
      </c>
      <c r="E150" s="182" t="s">
        <v>345</v>
      </c>
      <c r="F150" s="183">
        <v>1.6</v>
      </c>
      <c r="G150" s="184"/>
      <c r="H150" s="241"/>
      <c r="I150" s="293" t="s">
        <v>346</v>
      </c>
      <c r="J150" s="187"/>
      <c r="K150" s="187"/>
      <c r="L150" s="153"/>
      <c r="M150" s="154"/>
      <c r="N150" s="154"/>
    </row>
    <row r="151" spans="1:14" ht="15">
      <c r="A151" s="162"/>
      <c r="B151" s="195" t="s">
        <v>347</v>
      </c>
      <c r="C151" s="180"/>
      <c r="D151" s="196">
        <f>SUM(D149:D150)</f>
        <v>2.9000000000000004</v>
      </c>
      <c r="E151" s="196"/>
      <c r="F151" s="196">
        <f aca="true" t="shared" si="7" ref="F151:N151">SUM(F149:F150)</f>
        <v>1.6</v>
      </c>
      <c r="G151" s="196"/>
      <c r="H151" s="198">
        <f t="shared" si="7"/>
        <v>1.3</v>
      </c>
      <c r="I151" s="196"/>
      <c r="J151" s="198">
        <f t="shared" si="7"/>
        <v>1.3</v>
      </c>
      <c r="K151" s="198">
        <f t="shared" si="7"/>
        <v>0</v>
      </c>
      <c r="L151" s="198">
        <f t="shared" si="7"/>
        <v>0</v>
      </c>
      <c r="M151" s="315">
        <f t="shared" si="7"/>
        <v>0</v>
      </c>
      <c r="N151" s="315">
        <f t="shared" si="7"/>
        <v>0</v>
      </c>
    </row>
    <row r="152" spans="1:14" ht="29.25">
      <c r="A152" s="162" t="s">
        <v>348</v>
      </c>
      <c r="B152" s="163" t="s">
        <v>349</v>
      </c>
      <c r="C152" s="228" t="s">
        <v>350</v>
      </c>
      <c r="D152" s="228">
        <v>0.4</v>
      </c>
      <c r="E152" s="182"/>
      <c r="F152" s="183"/>
      <c r="G152" s="228" t="s">
        <v>350</v>
      </c>
      <c r="H152" s="228">
        <v>0.4</v>
      </c>
      <c r="I152" s="228" t="s">
        <v>351</v>
      </c>
      <c r="J152" s="228">
        <v>0.4</v>
      </c>
      <c r="K152" s="187"/>
      <c r="L152" s="153"/>
      <c r="M152" s="316"/>
      <c r="N152" s="316"/>
    </row>
    <row r="153" spans="1:14" ht="15">
      <c r="A153" s="162"/>
      <c r="B153" s="163"/>
      <c r="C153" s="228" t="s">
        <v>352</v>
      </c>
      <c r="D153" s="228">
        <v>1.3</v>
      </c>
      <c r="E153" s="182"/>
      <c r="F153" s="183"/>
      <c r="G153" s="228" t="s">
        <v>352</v>
      </c>
      <c r="H153" s="228">
        <v>1.3</v>
      </c>
      <c r="I153" s="228" t="s">
        <v>351</v>
      </c>
      <c r="J153" s="228"/>
      <c r="K153" s="187"/>
      <c r="L153" s="153"/>
      <c r="M153" s="316"/>
      <c r="N153" s="316"/>
    </row>
    <row r="154" spans="1:14" ht="15">
      <c r="A154" s="162"/>
      <c r="B154" s="163"/>
      <c r="C154" s="228" t="s">
        <v>353</v>
      </c>
      <c r="D154" s="228">
        <v>0.5</v>
      </c>
      <c r="E154" s="182"/>
      <c r="F154" s="183"/>
      <c r="G154" s="228" t="s">
        <v>353</v>
      </c>
      <c r="H154" s="228">
        <v>0.5</v>
      </c>
      <c r="I154" s="228" t="s">
        <v>351</v>
      </c>
      <c r="J154" s="228">
        <v>0.5</v>
      </c>
      <c r="K154" s="187"/>
      <c r="L154" s="153"/>
      <c r="M154" s="316"/>
      <c r="N154" s="316"/>
    </row>
    <row r="155" spans="1:14" ht="29.25">
      <c r="A155" s="162"/>
      <c r="B155" s="163"/>
      <c r="C155" s="228" t="s">
        <v>354</v>
      </c>
      <c r="D155" s="228">
        <v>1</v>
      </c>
      <c r="E155" s="182"/>
      <c r="F155" s="183"/>
      <c r="G155" s="228" t="s">
        <v>354</v>
      </c>
      <c r="H155" s="228">
        <v>1</v>
      </c>
      <c r="I155" s="228" t="s">
        <v>355</v>
      </c>
      <c r="J155" s="228">
        <v>1</v>
      </c>
      <c r="K155" s="187"/>
      <c r="L155" s="153"/>
      <c r="M155" s="316"/>
      <c r="N155" s="316"/>
    </row>
    <row r="156" spans="1:14" ht="15">
      <c r="A156" s="162"/>
      <c r="B156" s="195" t="s">
        <v>356</v>
      </c>
      <c r="C156" s="180"/>
      <c r="D156" s="198">
        <f>SUM(D152:D155)</f>
        <v>3.2</v>
      </c>
      <c r="E156" s="196"/>
      <c r="F156" s="198">
        <f aca="true" t="shared" si="8" ref="F156:N156">SUM(F152:F155)</f>
        <v>0</v>
      </c>
      <c r="G156" s="196"/>
      <c r="H156" s="198">
        <f t="shared" si="8"/>
        <v>3.2</v>
      </c>
      <c r="I156" s="196"/>
      <c r="J156" s="198">
        <f t="shared" si="8"/>
        <v>1.9</v>
      </c>
      <c r="K156" s="198">
        <f t="shared" si="8"/>
        <v>0</v>
      </c>
      <c r="L156" s="198">
        <f t="shared" si="8"/>
        <v>0</v>
      </c>
      <c r="M156" s="315">
        <f t="shared" si="8"/>
        <v>0</v>
      </c>
      <c r="N156" s="315">
        <f t="shared" si="8"/>
        <v>0</v>
      </c>
    </row>
    <row r="157" spans="1:14" ht="29.25">
      <c r="A157" s="162" t="s">
        <v>357</v>
      </c>
      <c r="B157" s="163" t="s">
        <v>358</v>
      </c>
      <c r="C157" s="169" t="s">
        <v>359</v>
      </c>
      <c r="D157" s="190">
        <v>4.667</v>
      </c>
      <c r="E157" s="169"/>
      <c r="F157" s="172"/>
      <c r="G157" s="169"/>
      <c r="H157" s="190"/>
      <c r="I157" s="317" t="s">
        <v>360</v>
      </c>
      <c r="J157" s="178"/>
      <c r="K157" s="178"/>
      <c r="L157" s="274">
        <v>4.667</v>
      </c>
      <c r="M157" s="316"/>
      <c r="N157" s="316">
        <v>4.667</v>
      </c>
    </row>
    <row r="158" spans="1:14" ht="15">
      <c r="A158" s="162"/>
      <c r="B158" s="163"/>
      <c r="C158" s="193" t="s">
        <v>361</v>
      </c>
      <c r="D158" s="239">
        <v>1.5</v>
      </c>
      <c r="E158" s="182" t="s">
        <v>361</v>
      </c>
      <c r="F158" s="183">
        <v>1.5</v>
      </c>
      <c r="G158" s="193"/>
      <c r="H158" s="241"/>
      <c r="I158" s="150" t="s">
        <v>362</v>
      </c>
      <c r="J158" s="226"/>
      <c r="K158" s="152"/>
      <c r="L158" s="254"/>
      <c r="M158" s="154"/>
      <c r="N158" s="154"/>
    </row>
    <row r="159" spans="1:14" ht="15">
      <c r="A159" s="162"/>
      <c r="B159" s="195" t="s">
        <v>363</v>
      </c>
      <c r="C159" s="180"/>
      <c r="D159" s="198">
        <f>SUM(D157:D158)</f>
        <v>6.167</v>
      </c>
      <c r="E159" s="198"/>
      <c r="F159" s="198">
        <f aca="true" t="shared" si="9" ref="F159:N159">SUM(F157:F158)</f>
        <v>1.5</v>
      </c>
      <c r="G159" s="198"/>
      <c r="H159" s="198">
        <f t="shared" si="9"/>
        <v>0</v>
      </c>
      <c r="I159" s="198"/>
      <c r="J159" s="198">
        <f t="shared" si="9"/>
        <v>0</v>
      </c>
      <c r="K159" s="198">
        <f t="shared" si="9"/>
        <v>0</v>
      </c>
      <c r="L159" s="315">
        <f t="shared" si="9"/>
        <v>4.667</v>
      </c>
      <c r="M159" s="315">
        <f t="shared" si="9"/>
        <v>0</v>
      </c>
      <c r="N159" s="315">
        <f t="shared" si="9"/>
        <v>4.667</v>
      </c>
    </row>
    <row r="160" spans="1:14" ht="45">
      <c r="A160" s="201"/>
      <c r="B160" s="242" t="s">
        <v>364</v>
      </c>
      <c r="C160" s="243"/>
      <c r="D160" s="318">
        <f>D119+D124+D132+D147+D151+D156+D159</f>
        <v>57.955000000000005</v>
      </c>
      <c r="E160" s="318"/>
      <c r="F160" s="318">
        <f aca="true" t="shared" si="10" ref="F160:N160">F119+F124+F132+F147+F151+F156+F159</f>
        <v>9.885</v>
      </c>
      <c r="G160" s="318"/>
      <c r="H160" s="318">
        <f t="shared" si="10"/>
        <v>23.122</v>
      </c>
      <c r="I160" s="318"/>
      <c r="J160" s="318">
        <f t="shared" si="10"/>
        <v>13.499</v>
      </c>
      <c r="K160" s="318">
        <f t="shared" si="10"/>
        <v>5.29</v>
      </c>
      <c r="L160" s="318">
        <f t="shared" si="10"/>
        <v>24.948</v>
      </c>
      <c r="M160" s="319">
        <f t="shared" si="10"/>
        <v>6.449999999999999</v>
      </c>
      <c r="N160" s="319">
        <f t="shared" si="10"/>
        <v>18.497999999999998</v>
      </c>
    </row>
    <row r="161" spans="1:14" ht="15">
      <c r="A161" s="203" t="s">
        <v>365</v>
      </c>
      <c r="B161" s="161" t="s">
        <v>366</v>
      </c>
      <c r="C161" s="211"/>
      <c r="D161" s="181"/>
      <c r="E161" s="226"/>
      <c r="F161" s="250"/>
      <c r="G161" s="152"/>
      <c r="H161" s="188"/>
      <c r="I161" s="232"/>
      <c r="J161" s="226"/>
      <c r="K161" s="152"/>
      <c r="L161" s="153"/>
      <c r="M161" s="154"/>
      <c r="N161" s="154"/>
    </row>
    <row r="162" spans="1:14" ht="29.25">
      <c r="A162" s="203" t="s">
        <v>85</v>
      </c>
      <c r="B162" s="320" t="s">
        <v>367</v>
      </c>
      <c r="C162" s="193" t="s">
        <v>368</v>
      </c>
      <c r="D162" s="239">
        <v>1</v>
      </c>
      <c r="E162" s="212" t="s">
        <v>369</v>
      </c>
      <c r="F162" s="183">
        <v>0.3</v>
      </c>
      <c r="G162" s="152"/>
      <c r="H162" s="188"/>
      <c r="I162" s="212" t="s">
        <v>370</v>
      </c>
      <c r="J162" s="226"/>
      <c r="K162" s="152"/>
      <c r="L162" s="321"/>
      <c r="M162" s="154"/>
      <c r="N162" s="154"/>
    </row>
    <row r="163" spans="1:14" ht="15">
      <c r="A163" s="162"/>
      <c r="B163" s="163"/>
      <c r="C163" s="169" t="s">
        <v>371</v>
      </c>
      <c r="D163" s="322">
        <v>2.42</v>
      </c>
      <c r="E163" s="323"/>
      <c r="F163" s="172"/>
      <c r="G163" s="166"/>
      <c r="H163" s="324"/>
      <c r="I163" s="323" t="s">
        <v>370</v>
      </c>
      <c r="J163" s="178"/>
      <c r="K163" s="178"/>
      <c r="L163" s="325">
        <v>2.42</v>
      </c>
      <c r="M163" s="154"/>
      <c r="N163" s="154">
        <v>2.42</v>
      </c>
    </row>
    <row r="164" spans="1:14" ht="15">
      <c r="A164" s="162"/>
      <c r="B164" s="163"/>
      <c r="C164" s="193"/>
      <c r="D164" s="326"/>
      <c r="E164" s="212" t="s">
        <v>372</v>
      </c>
      <c r="F164" s="183">
        <v>0.7</v>
      </c>
      <c r="G164" s="203"/>
      <c r="H164" s="327"/>
      <c r="I164" s="212" t="s">
        <v>370</v>
      </c>
      <c r="J164" s="152"/>
      <c r="K164" s="152"/>
      <c r="L164" s="328"/>
      <c r="M164" s="154"/>
      <c r="N164" s="154"/>
    </row>
    <row r="165" spans="1:14" ht="15">
      <c r="A165" s="162"/>
      <c r="B165" s="163"/>
      <c r="C165" s="169" t="s">
        <v>373</v>
      </c>
      <c r="D165" s="190">
        <v>2</v>
      </c>
      <c r="E165" s="323"/>
      <c r="F165" s="172"/>
      <c r="G165" s="169"/>
      <c r="H165" s="190"/>
      <c r="I165" s="323" t="s">
        <v>370</v>
      </c>
      <c r="J165" s="178"/>
      <c r="K165" s="178"/>
      <c r="L165" s="325">
        <v>2</v>
      </c>
      <c r="M165" s="154"/>
      <c r="N165" s="154">
        <v>2</v>
      </c>
    </row>
    <row r="166" spans="1:14" ht="15">
      <c r="A166" s="162"/>
      <c r="B166" s="163"/>
      <c r="C166" s="169" t="s">
        <v>374</v>
      </c>
      <c r="D166" s="190">
        <v>0.895</v>
      </c>
      <c r="E166" s="323"/>
      <c r="F166" s="172"/>
      <c r="G166" s="169"/>
      <c r="H166" s="190"/>
      <c r="I166" s="323" t="s">
        <v>375</v>
      </c>
      <c r="J166" s="178"/>
      <c r="K166" s="178"/>
      <c r="L166" s="325">
        <v>0.895</v>
      </c>
      <c r="M166" s="154"/>
      <c r="N166" s="154">
        <v>0.895</v>
      </c>
    </row>
    <row r="167" spans="1:14" ht="15">
      <c r="A167" s="162"/>
      <c r="B167" s="195" t="s">
        <v>376</v>
      </c>
      <c r="C167" s="180"/>
      <c r="D167" s="198">
        <f>SUM(D162:D166)</f>
        <v>6.3149999999999995</v>
      </c>
      <c r="E167" s="198"/>
      <c r="F167" s="198">
        <f aca="true" t="shared" si="11" ref="F167:N167">SUM(F162:F166)</f>
        <v>1</v>
      </c>
      <c r="G167" s="198"/>
      <c r="H167" s="198">
        <f t="shared" si="11"/>
        <v>0</v>
      </c>
      <c r="I167" s="198"/>
      <c r="J167" s="198">
        <f t="shared" si="11"/>
        <v>0</v>
      </c>
      <c r="K167" s="198">
        <f t="shared" si="11"/>
        <v>0</v>
      </c>
      <c r="L167" s="315">
        <f t="shared" si="11"/>
        <v>5.3149999999999995</v>
      </c>
      <c r="M167" s="315">
        <f t="shared" si="11"/>
        <v>0</v>
      </c>
      <c r="N167" s="315">
        <f t="shared" si="11"/>
        <v>5.3149999999999995</v>
      </c>
    </row>
    <row r="168" spans="1:14" ht="15">
      <c r="A168" s="284" t="s">
        <v>36</v>
      </c>
      <c r="B168" s="278" t="s">
        <v>377</v>
      </c>
      <c r="C168" s="193"/>
      <c r="D168" s="326"/>
      <c r="E168" s="327"/>
      <c r="F168" s="327"/>
      <c r="G168" s="327"/>
      <c r="H168" s="327"/>
      <c r="I168" s="327"/>
      <c r="J168" s="327"/>
      <c r="K168" s="327"/>
      <c r="L168" s="294"/>
      <c r="M168" s="154"/>
      <c r="N168" s="154"/>
    </row>
    <row r="169" spans="1:14" ht="29.25">
      <c r="A169" s="284"/>
      <c r="B169" s="278"/>
      <c r="C169" s="169" t="s">
        <v>378</v>
      </c>
      <c r="D169" s="172">
        <v>4.01</v>
      </c>
      <c r="E169" s="169"/>
      <c r="F169" s="172"/>
      <c r="G169" s="174"/>
      <c r="H169" s="190"/>
      <c r="I169" s="176" t="s">
        <v>379</v>
      </c>
      <c r="J169" s="177"/>
      <c r="K169" s="192"/>
      <c r="L169" s="170">
        <v>4.01</v>
      </c>
      <c r="M169" s="154"/>
      <c r="N169" s="154">
        <v>4.01</v>
      </c>
    </row>
    <row r="170" spans="1:14" ht="15">
      <c r="A170" s="284"/>
      <c r="B170" s="278"/>
      <c r="C170" s="180" t="s">
        <v>380</v>
      </c>
      <c r="D170" s="181">
        <v>2</v>
      </c>
      <c r="E170" s="182"/>
      <c r="F170" s="183"/>
      <c r="G170" s="186" t="s">
        <v>380</v>
      </c>
      <c r="H170" s="186">
        <v>2</v>
      </c>
      <c r="I170" s="186" t="s">
        <v>381</v>
      </c>
      <c r="J170" s="187"/>
      <c r="K170" s="252">
        <v>2</v>
      </c>
      <c r="L170" s="153"/>
      <c r="M170" s="154"/>
      <c r="N170" s="154"/>
    </row>
    <row r="171" spans="1:14" ht="20.25" customHeight="1">
      <c r="A171" s="284"/>
      <c r="B171" s="278"/>
      <c r="C171" s="169" t="s">
        <v>382</v>
      </c>
      <c r="D171" s="172">
        <v>1.4</v>
      </c>
      <c r="E171" s="169"/>
      <c r="F171" s="172"/>
      <c r="G171" s="174" t="s">
        <v>382</v>
      </c>
      <c r="H171" s="190">
        <v>1.4</v>
      </c>
      <c r="I171" s="176" t="s">
        <v>383</v>
      </c>
      <c r="J171" s="177"/>
      <c r="K171" s="192"/>
      <c r="L171" s="275">
        <v>1.4</v>
      </c>
      <c r="M171" s="154"/>
      <c r="N171" s="154">
        <v>1.4</v>
      </c>
    </row>
    <row r="172" spans="1:14" ht="31.5" customHeight="1">
      <c r="A172" s="284"/>
      <c r="B172" s="278"/>
      <c r="C172" s="193" t="s">
        <v>384</v>
      </c>
      <c r="D172" s="239">
        <v>1</v>
      </c>
      <c r="E172" s="182"/>
      <c r="F172" s="183"/>
      <c r="G172" s="279" t="s">
        <v>384</v>
      </c>
      <c r="H172" s="279">
        <v>1</v>
      </c>
      <c r="I172" s="279" t="s">
        <v>385</v>
      </c>
      <c r="J172" s="279">
        <v>1</v>
      </c>
      <c r="K172" s="252"/>
      <c r="L172" s="153"/>
      <c r="M172" s="154"/>
      <c r="N172" s="154"/>
    </row>
    <row r="173" spans="1:14" ht="43.5">
      <c r="A173" s="284"/>
      <c r="B173" s="278"/>
      <c r="C173" s="169" t="s">
        <v>386</v>
      </c>
      <c r="D173" s="172">
        <v>0.661</v>
      </c>
      <c r="E173" s="169"/>
      <c r="F173" s="172"/>
      <c r="G173" s="191"/>
      <c r="H173" s="191"/>
      <c r="I173" s="191" t="s">
        <v>387</v>
      </c>
      <c r="J173" s="191"/>
      <c r="K173" s="192"/>
      <c r="L173" s="170">
        <v>0.661</v>
      </c>
      <c r="M173" s="154">
        <v>0.661</v>
      </c>
      <c r="N173" s="154"/>
    </row>
    <row r="174" spans="1:14" ht="15">
      <c r="A174" s="284"/>
      <c r="B174" s="278"/>
      <c r="C174" s="193" t="s">
        <v>388</v>
      </c>
      <c r="D174" s="239">
        <v>1</v>
      </c>
      <c r="E174" s="182"/>
      <c r="F174" s="183"/>
      <c r="G174" s="186" t="s">
        <v>388</v>
      </c>
      <c r="H174" s="186">
        <v>1</v>
      </c>
      <c r="I174" s="186" t="s">
        <v>389</v>
      </c>
      <c r="J174" s="279"/>
      <c r="K174" s="252">
        <v>1</v>
      </c>
      <c r="L174" s="153"/>
      <c r="M174" s="154"/>
      <c r="N174" s="154"/>
    </row>
    <row r="175" spans="1:14" ht="29.25">
      <c r="A175" s="284"/>
      <c r="B175" s="278"/>
      <c r="C175" s="169" t="s">
        <v>390</v>
      </c>
      <c r="D175" s="172">
        <v>4.8</v>
      </c>
      <c r="E175" s="169"/>
      <c r="F175" s="172"/>
      <c r="G175" s="174"/>
      <c r="H175" s="190"/>
      <c r="I175" s="176" t="s">
        <v>391</v>
      </c>
      <c r="J175" s="177"/>
      <c r="K175" s="192"/>
      <c r="L175" s="275">
        <v>4.8</v>
      </c>
      <c r="M175" s="154"/>
      <c r="N175" s="154">
        <v>4.8</v>
      </c>
    </row>
    <row r="176" spans="1:14" ht="29.25">
      <c r="A176" s="284"/>
      <c r="B176" s="278"/>
      <c r="C176" s="193" t="s">
        <v>392</v>
      </c>
      <c r="D176" s="239">
        <v>1</v>
      </c>
      <c r="E176" s="193"/>
      <c r="F176" s="183"/>
      <c r="G176" s="186" t="s">
        <v>392</v>
      </c>
      <c r="H176" s="186">
        <v>1</v>
      </c>
      <c r="I176" s="186" t="s">
        <v>393</v>
      </c>
      <c r="J176" s="187"/>
      <c r="K176" s="252">
        <v>1</v>
      </c>
      <c r="L176" s="153"/>
      <c r="M176" s="154"/>
      <c r="N176" s="154"/>
    </row>
    <row r="177" spans="1:14" ht="29.25">
      <c r="A177" s="284"/>
      <c r="B177" s="278"/>
      <c r="C177" s="182" t="s">
        <v>394</v>
      </c>
      <c r="D177" s="239">
        <v>1</v>
      </c>
      <c r="E177" s="182" t="s">
        <v>394</v>
      </c>
      <c r="F177" s="183">
        <v>1</v>
      </c>
      <c r="G177" s="184"/>
      <c r="H177" s="241"/>
      <c r="I177" s="186" t="s">
        <v>393</v>
      </c>
      <c r="J177" s="187"/>
      <c r="K177" s="252"/>
      <c r="L177" s="153"/>
      <c r="M177" s="154"/>
      <c r="N177" s="154"/>
    </row>
    <row r="178" spans="1:14" ht="15">
      <c r="A178" s="284"/>
      <c r="B178" s="278"/>
      <c r="C178" s="193" t="s">
        <v>395</v>
      </c>
      <c r="D178" s="239">
        <v>0.642</v>
      </c>
      <c r="E178" s="182"/>
      <c r="F178" s="183"/>
      <c r="G178" s="279" t="s">
        <v>395</v>
      </c>
      <c r="H178" s="279">
        <v>0.642</v>
      </c>
      <c r="I178" s="279" t="s">
        <v>396</v>
      </c>
      <c r="J178" s="279">
        <v>0.642</v>
      </c>
      <c r="K178" s="252"/>
      <c r="L178" s="153"/>
      <c r="M178" s="154"/>
      <c r="N178" s="154"/>
    </row>
    <row r="179" spans="1:14" ht="15">
      <c r="A179" s="284"/>
      <c r="B179" s="278"/>
      <c r="C179" s="193" t="s">
        <v>397</v>
      </c>
      <c r="D179" s="241">
        <v>0.358</v>
      </c>
      <c r="E179" s="182"/>
      <c r="F179" s="183"/>
      <c r="G179" s="279" t="s">
        <v>397</v>
      </c>
      <c r="H179" s="279">
        <v>0.358</v>
      </c>
      <c r="I179" s="279" t="s">
        <v>396</v>
      </c>
      <c r="J179" s="279">
        <v>0.358</v>
      </c>
      <c r="K179" s="252"/>
      <c r="L179" s="153"/>
      <c r="M179" s="154"/>
      <c r="N179" s="154"/>
    </row>
    <row r="180" spans="1:81" s="331" customFormat="1" ht="43.5">
      <c r="A180" s="284"/>
      <c r="B180" s="278"/>
      <c r="C180" s="169" t="s">
        <v>398</v>
      </c>
      <c r="D180" s="190">
        <v>2.35</v>
      </c>
      <c r="E180" s="169"/>
      <c r="F180" s="172"/>
      <c r="G180" s="191"/>
      <c r="H180" s="191"/>
      <c r="I180" s="191" t="s">
        <v>399</v>
      </c>
      <c r="J180" s="191"/>
      <c r="K180" s="192"/>
      <c r="L180" s="170">
        <v>2.35</v>
      </c>
      <c r="M180" s="311">
        <v>2.35</v>
      </c>
      <c r="N180" s="329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330"/>
      <c r="AY180" s="330"/>
      <c r="AZ180" s="330"/>
      <c r="BA180" s="330"/>
      <c r="BB180" s="330"/>
      <c r="BC180" s="330"/>
      <c r="BD180" s="330"/>
      <c r="BE180" s="330"/>
      <c r="BF180" s="330"/>
      <c r="BG180" s="330"/>
      <c r="BH180" s="330"/>
      <c r="BI180" s="330"/>
      <c r="BJ180" s="330"/>
      <c r="BK180" s="330"/>
      <c r="BL180" s="330"/>
      <c r="BM180" s="330"/>
      <c r="BN180" s="330"/>
      <c r="BO180" s="330"/>
      <c r="BP180" s="330"/>
      <c r="BQ180" s="330"/>
      <c r="BR180" s="330"/>
      <c r="BS180" s="330"/>
      <c r="BT180" s="330"/>
      <c r="BU180" s="330"/>
      <c r="BV180" s="330"/>
      <c r="BW180" s="330"/>
      <c r="BX180" s="330"/>
      <c r="BY180" s="330"/>
      <c r="BZ180" s="330"/>
      <c r="CA180" s="330"/>
      <c r="CB180" s="330"/>
      <c r="CC180" s="330"/>
    </row>
    <row r="181" spans="1:14" ht="15">
      <c r="A181" s="284"/>
      <c r="B181" s="278"/>
      <c r="C181" s="174" t="s">
        <v>400</v>
      </c>
      <c r="D181" s="190">
        <v>1</v>
      </c>
      <c r="E181" s="169"/>
      <c r="F181" s="172"/>
      <c r="G181" s="191"/>
      <c r="H181" s="191"/>
      <c r="I181" s="191" t="s">
        <v>401</v>
      </c>
      <c r="J181" s="191"/>
      <c r="K181" s="192"/>
      <c r="L181" s="170">
        <v>1</v>
      </c>
      <c r="M181" s="154">
        <v>1</v>
      </c>
      <c r="N181" s="154"/>
    </row>
    <row r="182" spans="1:14" ht="29.25">
      <c r="A182" s="284"/>
      <c r="B182" s="278"/>
      <c r="C182" s="193" t="s">
        <v>402</v>
      </c>
      <c r="D182" s="239">
        <v>1</v>
      </c>
      <c r="E182" s="182" t="s">
        <v>402</v>
      </c>
      <c r="F182" s="183">
        <v>1</v>
      </c>
      <c r="G182" s="184" t="s">
        <v>400</v>
      </c>
      <c r="H182" s="241">
        <v>1</v>
      </c>
      <c r="I182" s="186" t="s">
        <v>403</v>
      </c>
      <c r="J182" s="187"/>
      <c r="K182" s="252"/>
      <c r="L182" s="153"/>
      <c r="M182" s="154"/>
      <c r="N182" s="154"/>
    </row>
    <row r="183" spans="1:14" ht="43.5">
      <c r="A183" s="284"/>
      <c r="B183" s="278"/>
      <c r="C183" s="169" t="s">
        <v>404</v>
      </c>
      <c r="D183" s="172">
        <v>2</v>
      </c>
      <c r="E183" s="169"/>
      <c r="F183" s="172"/>
      <c r="G183" s="174"/>
      <c r="H183" s="190"/>
      <c r="I183" s="176" t="s">
        <v>405</v>
      </c>
      <c r="J183" s="177"/>
      <c r="K183" s="192"/>
      <c r="L183" s="170">
        <v>2</v>
      </c>
      <c r="M183" s="154">
        <v>2</v>
      </c>
      <c r="N183" s="154"/>
    </row>
    <row r="184" spans="1:14" ht="15">
      <c r="A184" s="284"/>
      <c r="B184" s="195" t="s">
        <v>406</v>
      </c>
      <c r="C184" s="180"/>
      <c r="D184" s="198">
        <f>SUM(D169:D183)</f>
        <v>24.221</v>
      </c>
      <c r="E184" s="261"/>
      <c r="F184" s="198">
        <f aca="true" t="shared" si="12" ref="F184:N184">SUM(F169:F183)</f>
        <v>2</v>
      </c>
      <c r="G184" s="261"/>
      <c r="H184" s="198">
        <f t="shared" si="12"/>
        <v>8.4</v>
      </c>
      <c r="I184" s="261"/>
      <c r="J184" s="198">
        <f t="shared" si="12"/>
        <v>2</v>
      </c>
      <c r="K184" s="198">
        <f t="shared" si="12"/>
        <v>4</v>
      </c>
      <c r="L184" s="315">
        <f t="shared" si="12"/>
        <v>16.220999999999997</v>
      </c>
      <c r="M184" s="315">
        <f t="shared" si="12"/>
        <v>6.011</v>
      </c>
      <c r="N184" s="315">
        <f t="shared" si="12"/>
        <v>10.21</v>
      </c>
    </row>
    <row r="185" spans="1:14" ht="15">
      <c r="A185" s="162" t="s">
        <v>116</v>
      </c>
      <c r="B185" s="278" t="s">
        <v>407</v>
      </c>
      <c r="C185" s="211"/>
      <c r="D185" s="193"/>
      <c r="E185" s="152"/>
      <c r="F185" s="152"/>
      <c r="G185" s="187"/>
      <c r="H185" s="187"/>
      <c r="I185" s="253"/>
      <c r="J185" s="187"/>
      <c r="K185" s="187"/>
      <c r="L185" s="153"/>
      <c r="M185" s="154"/>
      <c r="N185" s="154"/>
    </row>
    <row r="186" spans="1:14" ht="15">
      <c r="A186" s="162"/>
      <c r="B186" s="278"/>
      <c r="C186" s="180" t="s">
        <v>408</v>
      </c>
      <c r="D186" s="181">
        <v>2.36</v>
      </c>
      <c r="E186" s="182"/>
      <c r="F186" s="183"/>
      <c r="G186" s="279" t="s">
        <v>408</v>
      </c>
      <c r="H186" s="279">
        <v>2.36</v>
      </c>
      <c r="I186" s="279" t="s">
        <v>409</v>
      </c>
      <c r="J186" s="279">
        <v>2.36</v>
      </c>
      <c r="K186" s="187"/>
      <c r="L186" s="153"/>
      <c r="M186" s="154"/>
      <c r="N186" s="154"/>
    </row>
    <row r="187" spans="1:14" ht="15">
      <c r="A187" s="162"/>
      <c r="B187" s="278"/>
      <c r="C187" s="169" t="s">
        <v>410</v>
      </c>
      <c r="D187" s="172">
        <v>1.84</v>
      </c>
      <c r="E187" s="169"/>
      <c r="F187" s="172"/>
      <c r="G187" s="191"/>
      <c r="H187" s="191"/>
      <c r="I187" s="191" t="s">
        <v>409</v>
      </c>
      <c r="J187" s="191"/>
      <c r="K187" s="177"/>
      <c r="L187" s="170">
        <v>1.84</v>
      </c>
      <c r="M187" s="154"/>
      <c r="N187" s="154">
        <v>1.84</v>
      </c>
    </row>
    <row r="188" spans="1:14" ht="15">
      <c r="A188" s="162"/>
      <c r="B188" s="278"/>
      <c r="C188" s="180" t="s">
        <v>411</v>
      </c>
      <c r="D188" s="181">
        <v>1.3</v>
      </c>
      <c r="E188" s="182" t="s">
        <v>411</v>
      </c>
      <c r="F188" s="183">
        <v>1.3</v>
      </c>
      <c r="G188" s="184"/>
      <c r="H188" s="241"/>
      <c r="I188" s="186" t="s">
        <v>409</v>
      </c>
      <c r="J188" s="187"/>
      <c r="K188" s="187"/>
      <c r="L188" s="153"/>
      <c r="M188" s="154"/>
      <c r="N188" s="154"/>
    </row>
    <row r="189" spans="1:14" ht="29.25">
      <c r="A189" s="162"/>
      <c r="B189" s="278"/>
      <c r="C189" s="180" t="s">
        <v>412</v>
      </c>
      <c r="D189" s="181">
        <v>1</v>
      </c>
      <c r="E189" s="182" t="s">
        <v>412</v>
      </c>
      <c r="F189" s="183">
        <v>1</v>
      </c>
      <c r="G189" s="184"/>
      <c r="H189" s="241"/>
      <c r="I189" s="186" t="s">
        <v>413</v>
      </c>
      <c r="J189" s="187"/>
      <c r="K189" s="187"/>
      <c r="L189" s="153"/>
      <c r="M189" s="154"/>
      <c r="N189" s="154"/>
    </row>
    <row r="190" spans="1:14" ht="29.25">
      <c r="A190" s="162"/>
      <c r="B190" s="278"/>
      <c r="C190" s="169" t="s">
        <v>414</v>
      </c>
      <c r="D190" s="172">
        <v>3</v>
      </c>
      <c r="E190" s="169"/>
      <c r="F190" s="172"/>
      <c r="G190" s="174"/>
      <c r="H190" s="190"/>
      <c r="I190" s="176" t="s">
        <v>413</v>
      </c>
      <c r="J190" s="177"/>
      <c r="K190" s="177"/>
      <c r="L190" s="170">
        <v>3</v>
      </c>
      <c r="M190" s="154"/>
      <c r="N190" s="154">
        <v>3</v>
      </c>
    </row>
    <row r="191" spans="1:14" ht="15">
      <c r="A191" s="162"/>
      <c r="B191" s="278"/>
      <c r="C191" s="193" t="s">
        <v>415</v>
      </c>
      <c r="D191" s="239">
        <v>1.1</v>
      </c>
      <c r="E191" s="182" t="s">
        <v>415</v>
      </c>
      <c r="F191" s="183">
        <v>1.1</v>
      </c>
      <c r="G191" s="184"/>
      <c r="H191" s="241"/>
      <c r="I191" s="186" t="s">
        <v>416</v>
      </c>
      <c r="J191" s="187"/>
      <c r="K191" s="187"/>
      <c r="L191" s="153"/>
      <c r="M191" s="154"/>
      <c r="N191" s="154"/>
    </row>
    <row r="192" spans="1:14" ht="15">
      <c r="A192" s="162"/>
      <c r="B192" s="195" t="s">
        <v>417</v>
      </c>
      <c r="C192" s="180"/>
      <c r="D192" s="198">
        <f>SUM(D186:D191)</f>
        <v>10.6</v>
      </c>
      <c r="E192" s="196"/>
      <c r="F192" s="198">
        <f aca="true" t="shared" si="13" ref="F192:N192">SUM(F186:F191)</f>
        <v>3.4</v>
      </c>
      <c r="G192" s="196"/>
      <c r="H192" s="198">
        <f t="shared" si="13"/>
        <v>2.36</v>
      </c>
      <c r="I192" s="196"/>
      <c r="J192" s="198">
        <f t="shared" si="13"/>
        <v>2.36</v>
      </c>
      <c r="K192" s="198">
        <f t="shared" si="13"/>
        <v>0</v>
      </c>
      <c r="L192" s="315">
        <f t="shared" si="13"/>
        <v>4.84</v>
      </c>
      <c r="M192" s="315">
        <f t="shared" si="13"/>
        <v>0</v>
      </c>
      <c r="N192" s="315">
        <f t="shared" si="13"/>
        <v>4.84</v>
      </c>
    </row>
    <row r="193" spans="1:14" ht="29.25">
      <c r="A193" s="284" t="s">
        <v>219</v>
      </c>
      <c r="B193" s="278" t="s">
        <v>418</v>
      </c>
      <c r="C193" s="180"/>
      <c r="D193" s="239"/>
      <c r="E193" s="182"/>
      <c r="F193" s="183"/>
      <c r="G193" s="186"/>
      <c r="H193" s="241"/>
      <c r="I193" s="186"/>
      <c r="J193" s="187"/>
      <c r="K193" s="252"/>
      <c r="L193" s="153"/>
      <c r="M193" s="154"/>
      <c r="N193" s="154"/>
    </row>
    <row r="194" spans="1:14" ht="15">
      <c r="A194" s="284"/>
      <c r="B194" s="278"/>
      <c r="C194" s="169" t="s">
        <v>419</v>
      </c>
      <c r="D194" s="172">
        <v>0.1</v>
      </c>
      <c r="E194" s="169"/>
      <c r="F194" s="172"/>
      <c r="G194" s="176"/>
      <c r="H194" s="190"/>
      <c r="I194" s="176" t="s">
        <v>389</v>
      </c>
      <c r="J194" s="177"/>
      <c r="K194" s="192"/>
      <c r="L194" s="170">
        <v>0.1</v>
      </c>
      <c r="M194" s="154">
        <v>0.1</v>
      </c>
      <c r="N194" s="154"/>
    </row>
    <row r="195" spans="1:14" ht="29.25">
      <c r="A195" s="284"/>
      <c r="B195" s="278"/>
      <c r="C195" s="182" t="s">
        <v>420</v>
      </c>
      <c r="D195" s="183">
        <v>0.93</v>
      </c>
      <c r="E195" s="182" t="s">
        <v>420</v>
      </c>
      <c r="F195" s="183">
        <v>0.93</v>
      </c>
      <c r="G195" s="186"/>
      <c r="H195" s="241"/>
      <c r="I195" s="186" t="s">
        <v>421</v>
      </c>
      <c r="J195" s="187"/>
      <c r="K195" s="252"/>
      <c r="L195" s="153"/>
      <c r="M195" s="154"/>
      <c r="N195" s="154"/>
    </row>
    <row r="196" spans="1:14" ht="29.25">
      <c r="A196" s="284"/>
      <c r="B196" s="278"/>
      <c r="C196" s="240" t="s">
        <v>422</v>
      </c>
      <c r="D196" s="239">
        <v>1.07</v>
      </c>
      <c r="E196" s="182"/>
      <c r="F196" s="183"/>
      <c r="G196" s="279" t="s">
        <v>422</v>
      </c>
      <c r="H196" s="279">
        <v>1.07</v>
      </c>
      <c r="I196" s="279" t="s">
        <v>421</v>
      </c>
      <c r="J196" s="279">
        <v>1.07</v>
      </c>
      <c r="K196" s="252"/>
      <c r="L196" s="153"/>
      <c r="M196" s="154"/>
      <c r="N196" s="154"/>
    </row>
    <row r="197" spans="1:14" ht="15">
      <c r="A197" s="284"/>
      <c r="B197" s="278"/>
      <c r="C197" s="193" t="s">
        <v>423</v>
      </c>
      <c r="D197" s="239">
        <v>1</v>
      </c>
      <c r="E197" s="182"/>
      <c r="F197" s="183"/>
      <c r="G197" s="279" t="s">
        <v>423</v>
      </c>
      <c r="H197" s="279">
        <v>1</v>
      </c>
      <c r="I197" s="279" t="s">
        <v>424</v>
      </c>
      <c r="J197" s="279">
        <v>1</v>
      </c>
      <c r="K197" s="252"/>
      <c r="L197" s="153"/>
      <c r="M197" s="154"/>
      <c r="N197" s="154"/>
    </row>
    <row r="198" spans="1:14" ht="15">
      <c r="A198" s="284"/>
      <c r="B198" s="278"/>
      <c r="C198" s="193" t="s">
        <v>425</v>
      </c>
      <c r="D198" s="239">
        <v>1</v>
      </c>
      <c r="E198" s="182"/>
      <c r="F198" s="183"/>
      <c r="G198" s="184" t="s">
        <v>425</v>
      </c>
      <c r="H198" s="184">
        <v>1</v>
      </c>
      <c r="I198" s="184" t="s">
        <v>424</v>
      </c>
      <c r="J198" s="187"/>
      <c r="K198" s="252">
        <v>1</v>
      </c>
      <c r="L198" s="153"/>
      <c r="M198" s="154"/>
      <c r="N198" s="154"/>
    </row>
    <row r="199" spans="1:14" ht="15">
      <c r="A199" s="284"/>
      <c r="B199" s="195" t="s">
        <v>426</v>
      </c>
      <c r="C199" s="180"/>
      <c r="D199" s="198">
        <f>SUM(D193:D198)</f>
        <v>4.1</v>
      </c>
      <c r="E199" s="261"/>
      <c r="F199" s="198">
        <f aca="true" t="shared" si="14" ref="F199:N199">SUM(F193:F198)</f>
        <v>0.93</v>
      </c>
      <c r="G199" s="261"/>
      <c r="H199" s="198">
        <f t="shared" si="14"/>
        <v>3.0700000000000003</v>
      </c>
      <c r="I199" s="261"/>
      <c r="J199" s="198">
        <f t="shared" si="14"/>
        <v>2.0700000000000003</v>
      </c>
      <c r="K199" s="198">
        <f t="shared" si="14"/>
        <v>1</v>
      </c>
      <c r="L199" s="315">
        <f t="shared" si="14"/>
        <v>0.1</v>
      </c>
      <c r="M199" s="315">
        <f t="shared" si="14"/>
        <v>0.1</v>
      </c>
      <c r="N199" s="315">
        <f t="shared" si="14"/>
        <v>0</v>
      </c>
    </row>
    <row r="200" spans="1:14" ht="15">
      <c r="A200" s="162" t="s">
        <v>341</v>
      </c>
      <c r="B200" s="278" t="s">
        <v>427</v>
      </c>
      <c r="C200" s="180" t="s">
        <v>127</v>
      </c>
      <c r="D200" s="181">
        <v>1</v>
      </c>
      <c r="E200" s="182" t="s">
        <v>127</v>
      </c>
      <c r="F200" s="183">
        <v>1</v>
      </c>
      <c r="G200" s="203"/>
      <c r="H200" s="239"/>
      <c r="I200" s="212" t="s">
        <v>428</v>
      </c>
      <c r="J200" s="226"/>
      <c r="K200" s="187"/>
      <c r="L200" s="332"/>
      <c r="M200" s="154"/>
      <c r="N200" s="154"/>
    </row>
    <row r="201" spans="1:14" ht="15">
      <c r="A201" s="162"/>
      <c r="B201" s="278"/>
      <c r="C201" s="169" t="s">
        <v>429</v>
      </c>
      <c r="D201" s="172">
        <v>0.9</v>
      </c>
      <c r="E201" s="169"/>
      <c r="F201" s="172"/>
      <c r="G201" s="169"/>
      <c r="H201" s="172"/>
      <c r="I201" s="323" t="s">
        <v>428</v>
      </c>
      <c r="J201" s="178"/>
      <c r="K201" s="177"/>
      <c r="L201" s="333">
        <v>0.9</v>
      </c>
      <c r="M201" s="154"/>
      <c r="N201" s="154">
        <v>0.9</v>
      </c>
    </row>
    <row r="202" spans="1:14" ht="15">
      <c r="A202" s="162"/>
      <c r="B202" s="195" t="s">
        <v>430</v>
      </c>
      <c r="C202" s="180"/>
      <c r="D202" s="198">
        <f>SUM(D200:D201)</f>
        <v>1.9</v>
      </c>
      <c r="E202" s="261"/>
      <c r="F202" s="198">
        <f aca="true" t="shared" si="15" ref="F202:N202">SUM(F200:F201)</f>
        <v>1</v>
      </c>
      <c r="G202" s="261"/>
      <c r="H202" s="198">
        <f t="shared" si="15"/>
        <v>0</v>
      </c>
      <c r="I202" s="261"/>
      <c r="J202" s="198">
        <f t="shared" si="15"/>
        <v>0</v>
      </c>
      <c r="K202" s="198">
        <f t="shared" si="15"/>
        <v>0</v>
      </c>
      <c r="L202" s="315">
        <f t="shared" si="15"/>
        <v>0.9</v>
      </c>
      <c r="M202" s="315">
        <f t="shared" si="15"/>
        <v>0</v>
      </c>
      <c r="N202" s="315">
        <f t="shared" si="15"/>
        <v>0.9</v>
      </c>
    </row>
    <row r="203" spans="1:14" ht="29.25">
      <c r="A203" s="162" t="s">
        <v>348</v>
      </c>
      <c r="B203" s="278" t="s">
        <v>431</v>
      </c>
      <c r="C203" s="180"/>
      <c r="D203" s="181"/>
      <c r="E203" s="182"/>
      <c r="F203" s="183"/>
      <c r="G203" s="193"/>
      <c r="H203" s="239"/>
      <c r="I203" s="240"/>
      <c r="J203" s="152"/>
      <c r="K203" s="187"/>
      <c r="L203" s="153"/>
      <c r="M203" s="154"/>
      <c r="N203" s="154"/>
    </row>
    <row r="204" spans="1:14" ht="15">
      <c r="A204" s="162"/>
      <c r="B204" s="278"/>
      <c r="C204" s="180" t="s">
        <v>109</v>
      </c>
      <c r="D204" s="181">
        <v>1</v>
      </c>
      <c r="E204" s="182"/>
      <c r="F204" s="183"/>
      <c r="G204" s="193" t="s">
        <v>109</v>
      </c>
      <c r="H204" s="193">
        <v>1</v>
      </c>
      <c r="I204" s="193" t="s">
        <v>432</v>
      </c>
      <c r="J204" s="152"/>
      <c r="K204" s="252">
        <v>1</v>
      </c>
      <c r="L204" s="153"/>
      <c r="M204" s="154"/>
      <c r="N204" s="154"/>
    </row>
    <row r="205" spans="1:14" ht="15">
      <c r="A205" s="162"/>
      <c r="B205" s="278"/>
      <c r="C205" s="180" t="s">
        <v>433</v>
      </c>
      <c r="D205" s="181">
        <v>1.1</v>
      </c>
      <c r="E205" s="182" t="s">
        <v>433</v>
      </c>
      <c r="F205" s="183">
        <v>1.1</v>
      </c>
      <c r="G205" s="193"/>
      <c r="H205" s="239"/>
      <c r="I205" s="240" t="s">
        <v>432</v>
      </c>
      <c r="J205" s="152"/>
      <c r="K205" s="187"/>
      <c r="L205" s="153"/>
      <c r="M205" s="154"/>
      <c r="N205" s="154"/>
    </row>
    <row r="206" spans="1:14" ht="29.25">
      <c r="A206" s="162"/>
      <c r="B206" s="278"/>
      <c r="C206" s="169" t="s">
        <v>434</v>
      </c>
      <c r="D206" s="172">
        <v>0.58</v>
      </c>
      <c r="E206" s="169"/>
      <c r="F206" s="172"/>
      <c r="G206" s="169"/>
      <c r="H206" s="172"/>
      <c r="I206" s="323" t="s">
        <v>435</v>
      </c>
      <c r="J206" s="178"/>
      <c r="K206" s="177"/>
      <c r="L206" s="170">
        <v>0.58</v>
      </c>
      <c r="M206" s="154">
        <v>0.58</v>
      </c>
      <c r="N206" s="154"/>
    </row>
    <row r="207" spans="1:14" ht="15">
      <c r="A207" s="162"/>
      <c r="B207" s="278"/>
      <c r="C207" s="193" t="s">
        <v>436</v>
      </c>
      <c r="D207" s="239">
        <v>1</v>
      </c>
      <c r="E207" s="182" t="s">
        <v>436</v>
      </c>
      <c r="F207" s="183">
        <v>1</v>
      </c>
      <c r="G207" s="193"/>
      <c r="H207" s="239"/>
      <c r="I207" s="240" t="s">
        <v>437</v>
      </c>
      <c r="J207" s="152"/>
      <c r="K207" s="187"/>
      <c r="L207" s="153"/>
      <c r="M207" s="154"/>
      <c r="N207" s="154"/>
    </row>
    <row r="208" spans="1:14" ht="29.25">
      <c r="A208" s="162"/>
      <c r="B208" s="278"/>
      <c r="C208" s="169" t="s">
        <v>438</v>
      </c>
      <c r="D208" s="172">
        <v>0.22</v>
      </c>
      <c r="E208" s="169"/>
      <c r="F208" s="172"/>
      <c r="G208" s="169"/>
      <c r="H208" s="172"/>
      <c r="I208" s="323" t="s">
        <v>439</v>
      </c>
      <c r="J208" s="178"/>
      <c r="K208" s="177"/>
      <c r="L208" s="170">
        <v>0.22</v>
      </c>
      <c r="M208" s="154">
        <v>0.22</v>
      </c>
      <c r="N208" s="154"/>
    </row>
    <row r="209" spans="1:14" ht="15">
      <c r="A209" s="162"/>
      <c r="B209" s="278"/>
      <c r="C209" s="180" t="s">
        <v>440</v>
      </c>
      <c r="D209" s="181">
        <v>0.3</v>
      </c>
      <c r="E209" s="182" t="s">
        <v>440</v>
      </c>
      <c r="F209" s="183">
        <v>0.3</v>
      </c>
      <c r="G209" s="193"/>
      <c r="H209" s="239"/>
      <c r="I209" s="240" t="s">
        <v>437</v>
      </c>
      <c r="J209" s="152"/>
      <c r="K209" s="187"/>
      <c r="L209" s="153"/>
      <c r="M209" s="154"/>
      <c r="N209" s="154"/>
    </row>
    <row r="210" spans="1:14" ht="15">
      <c r="A210" s="162"/>
      <c r="B210" s="278"/>
      <c r="C210" s="193" t="s">
        <v>441</v>
      </c>
      <c r="D210" s="239">
        <v>0.6</v>
      </c>
      <c r="E210" s="182" t="s">
        <v>441</v>
      </c>
      <c r="F210" s="183">
        <v>0.6</v>
      </c>
      <c r="G210" s="193"/>
      <c r="H210" s="239"/>
      <c r="I210" s="240" t="s">
        <v>437</v>
      </c>
      <c r="J210" s="152"/>
      <c r="K210" s="187"/>
      <c r="L210" s="153"/>
      <c r="M210" s="154"/>
      <c r="N210" s="154"/>
    </row>
    <row r="211" spans="1:14" ht="15">
      <c r="A211" s="162"/>
      <c r="B211" s="278"/>
      <c r="C211" s="193" t="s">
        <v>442</v>
      </c>
      <c r="D211" s="239">
        <v>1.1</v>
      </c>
      <c r="E211" s="182"/>
      <c r="F211" s="183"/>
      <c r="G211" s="193" t="s">
        <v>442</v>
      </c>
      <c r="H211" s="193">
        <v>1.1</v>
      </c>
      <c r="I211" s="193" t="s">
        <v>443</v>
      </c>
      <c r="J211" s="152"/>
      <c r="K211" s="252">
        <v>1.1</v>
      </c>
      <c r="L211" s="153"/>
      <c r="M211" s="154"/>
      <c r="N211" s="154"/>
    </row>
    <row r="212" spans="1:14" ht="15">
      <c r="A212" s="162"/>
      <c r="B212" s="195" t="s">
        <v>444</v>
      </c>
      <c r="C212" s="180"/>
      <c r="D212" s="198">
        <f>SUM(D204:D211)</f>
        <v>5.9</v>
      </c>
      <c r="E212" s="261"/>
      <c r="F212" s="198">
        <f aca="true" t="shared" si="16" ref="F212:N212">SUM(F204:F211)</f>
        <v>3</v>
      </c>
      <c r="G212" s="261"/>
      <c r="H212" s="198">
        <f t="shared" si="16"/>
        <v>2.1</v>
      </c>
      <c r="I212" s="261"/>
      <c r="J212" s="198">
        <f t="shared" si="16"/>
        <v>0</v>
      </c>
      <c r="K212" s="198">
        <f t="shared" si="16"/>
        <v>2.1</v>
      </c>
      <c r="L212" s="315">
        <f t="shared" si="16"/>
        <v>0.7999999999999999</v>
      </c>
      <c r="M212" s="315">
        <f t="shared" si="16"/>
        <v>0.7999999999999999</v>
      </c>
      <c r="N212" s="315">
        <f t="shared" si="16"/>
        <v>0</v>
      </c>
    </row>
    <row r="213" spans="1:14" s="330" customFormat="1" ht="15">
      <c r="A213" s="334" t="s">
        <v>357</v>
      </c>
      <c r="B213" s="335" t="s">
        <v>445</v>
      </c>
      <c r="C213" s="193"/>
      <c r="D213" s="327"/>
      <c r="E213" s="327"/>
      <c r="F213" s="327"/>
      <c r="G213" s="327"/>
      <c r="H213" s="327"/>
      <c r="I213" s="327"/>
      <c r="J213" s="327"/>
      <c r="K213" s="327"/>
      <c r="L213" s="153"/>
      <c r="M213" s="329"/>
      <c r="N213" s="329"/>
    </row>
    <row r="214" spans="1:14" s="330" customFormat="1" ht="15">
      <c r="A214" s="284"/>
      <c r="B214" s="336"/>
      <c r="C214" s="169" t="s">
        <v>446</v>
      </c>
      <c r="D214" s="322">
        <v>0.65</v>
      </c>
      <c r="E214" s="324"/>
      <c r="F214" s="324"/>
      <c r="G214" s="324"/>
      <c r="H214" s="324"/>
      <c r="I214" s="322" t="s">
        <v>447</v>
      </c>
      <c r="J214" s="324"/>
      <c r="K214" s="324"/>
      <c r="L214" s="170">
        <v>0.65</v>
      </c>
      <c r="M214" s="329">
        <v>0.65</v>
      </c>
      <c r="N214" s="329"/>
    </row>
    <row r="215" spans="1:14" s="330" customFormat="1" ht="15">
      <c r="A215" s="214"/>
      <c r="B215" s="336"/>
      <c r="C215" s="169" t="s">
        <v>448</v>
      </c>
      <c r="D215" s="322">
        <v>0.755</v>
      </c>
      <c r="E215" s="324"/>
      <c r="F215" s="324"/>
      <c r="G215" s="324"/>
      <c r="H215" s="324"/>
      <c r="I215" s="322" t="s">
        <v>449</v>
      </c>
      <c r="J215" s="324"/>
      <c r="K215" s="324"/>
      <c r="L215" s="170">
        <v>0.755</v>
      </c>
      <c r="M215" s="262">
        <v>0.755</v>
      </c>
      <c r="N215" s="329"/>
    </row>
    <row r="216" spans="1:14" s="330" customFormat="1" ht="15">
      <c r="A216" s="284"/>
      <c r="B216" s="195" t="s">
        <v>450</v>
      </c>
      <c r="C216" s="193"/>
      <c r="D216" s="337">
        <f>SUM(D214:D215)</f>
        <v>1.405</v>
      </c>
      <c r="E216" s="338"/>
      <c r="F216" s="337">
        <f aca="true" t="shared" si="17" ref="F216:N216">SUM(F214:F215)</f>
        <v>0</v>
      </c>
      <c r="G216" s="338"/>
      <c r="H216" s="337">
        <f t="shared" si="17"/>
        <v>0</v>
      </c>
      <c r="I216" s="338"/>
      <c r="J216" s="337">
        <f t="shared" si="17"/>
        <v>0</v>
      </c>
      <c r="K216" s="337">
        <f t="shared" si="17"/>
        <v>0</v>
      </c>
      <c r="L216" s="339">
        <f t="shared" si="17"/>
        <v>1.405</v>
      </c>
      <c r="M216" s="339">
        <f t="shared" si="17"/>
        <v>1.405</v>
      </c>
      <c r="N216" s="339">
        <f t="shared" si="17"/>
        <v>0</v>
      </c>
    </row>
    <row r="217" spans="1:14" ht="45">
      <c r="A217" s="201"/>
      <c r="B217" s="242" t="s">
        <v>451</v>
      </c>
      <c r="C217" s="340"/>
      <c r="D217" s="271">
        <f>SUM(D167+D184+D192+D199+D202+D212+D216)</f>
        <v>54.441</v>
      </c>
      <c r="E217" s="272"/>
      <c r="F217" s="271">
        <f aca="true" t="shared" si="18" ref="F217:N217">SUM(F167+F184+F192+F199+F202+F212+F216)</f>
        <v>11.33</v>
      </c>
      <c r="G217" s="272">
        <f t="shared" si="18"/>
        <v>0</v>
      </c>
      <c r="H217" s="271">
        <f t="shared" si="18"/>
        <v>15.93</v>
      </c>
      <c r="I217" s="272">
        <f t="shared" si="18"/>
        <v>0</v>
      </c>
      <c r="J217" s="271">
        <f t="shared" si="18"/>
        <v>6.43</v>
      </c>
      <c r="K217" s="271">
        <f t="shared" si="18"/>
        <v>7.1</v>
      </c>
      <c r="L217" s="271">
        <f t="shared" si="18"/>
        <v>29.580999999999996</v>
      </c>
      <c r="M217" s="273">
        <f t="shared" si="18"/>
        <v>8.315999999999999</v>
      </c>
      <c r="N217" s="273">
        <f t="shared" si="18"/>
        <v>21.265</v>
      </c>
    </row>
    <row r="218" spans="1:14" ht="15">
      <c r="A218" s="292" t="s">
        <v>452</v>
      </c>
      <c r="B218" s="161" t="s">
        <v>453</v>
      </c>
      <c r="C218" s="211"/>
      <c r="D218" s="239"/>
      <c r="E218" s="226"/>
      <c r="F218" s="250"/>
      <c r="G218" s="187"/>
      <c r="H218" s="252"/>
      <c r="I218" s="253"/>
      <c r="J218" s="187"/>
      <c r="K218" s="187"/>
      <c r="L218" s="153"/>
      <c r="M218" s="154"/>
      <c r="N218" s="154"/>
    </row>
    <row r="219" spans="1:14" ht="29.25">
      <c r="A219" s="214" t="s">
        <v>85</v>
      </c>
      <c r="B219" s="232" t="s">
        <v>454</v>
      </c>
      <c r="C219" s="182" t="s">
        <v>175</v>
      </c>
      <c r="D219" s="183">
        <v>1</v>
      </c>
      <c r="E219" s="182" t="s">
        <v>175</v>
      </c>
      <c r="F219" s="183">
        <v>1</v>
      </c>
      <c r="G219" s="184"/>
      <c r="H219" s="241"/>
      <c r="I219" s="186" t="s">
        <v>455</v>
      </c>
      <c r="J219" s="187"/>
      <c r="K219" s="187"/>
      <c r="L219" s="153"/>
      <c r="M219" s="154"/>
      <c r="N219" s="154"/>
    </row>
    <row r="220" spans="1:14" ht="15">
      <c r="A220" s="162"/>
      <c r="B220" s="163"/>
      <c r="C220" s="180" t="s">
        <v>456</v>
      </c>
      <c r="D220" s="181">
        <v>2</v>
      </c>
      <c r="E220" s="182"/>
      <c r="F220" s="183"/>
      <c r="G220" s="279" t="s">
        <v>456</v>
      </c>
      <c r="H220" s="279">
        <v>2</v>
      </c>
      <c r="I220" s="279" t="s">
        <v>457</v>
      </c>
      <c r="J220" s="279"/>
      <c r="K220" s="187"/>
      <c r="L220" s="153"/>
      <c r="M220" s="154"/>
      <c r="N220" s="154"/>
    </row>
    <row r="221" spans="1:14" ht="15">
      <c r="A221" s="162"/>
      <c r="B221" s="163"/>
      <c r="C221" s="180" t="s">
        <v>458</v>
      </c>
      <c r="D221" s="181">
        <v>2</v>
      </c>
      <c r="E221" s="182"/>
      <c r="F221" s="183"/>
      <c r="G221" s="184" t="s">
        <v>458</v>
      </c>
      <c r="H221" s="241">
        <v>2</v>
      </c>
      <c r="I221" s="186" t="s">
        <v>457</v>
      </c>
      <c r="J221" s="187">
        <v>0</v>
      </c>
      <c r="K221" s="252">
        <v>2</v>
      </c>
      <c r="L221" s="153"/>
      <c r="M221" s="154"/>
      <c r="N221" s="154"/>
    </row>
    <row r="222" spans="1:14" ht="15">
      <c r="A222" s="162"/>
      <c r="B222" s="163"/>
      <c r="C222" s="180" t="s">
        <v>459</v>
      </c>
      <c r="D222" s="181">
        <v>1.4</v>
      </c>
      <c r="E222" s="182"/>
      <c r="F222" s="183"/>
      <c r="G222" s="184" t="s">
        <v>459</v>
      </c>
      <c r="H222" s="241">
        <v>1.4</v>
      </c>
      <c r="I222" s="186" t="s">
        <v>457</v>
      </c>
      <c r="J222" s="252">
        <v>1.4</v>
      </c>
      <c r="K222" s="252"/>
      <c r="L222" s="153"/>
      <c r="M222" s="154"/>
      <c r="N222" s="154"/>
    </row>
    <row r="223" spans="1:14" ht="15">
      <c r="A223" s="162"/>
      <c r="B223" s="163"/>
      <c r="C223" s="180" t="s">
        <v>460</v>
      </c>
      <c r="D223" s="181">
        <v>0.5</v>
      </c>
      <c r="E223" s="182" t="s">
        <v>460</v>
      </c>
      <c r="F223" s="183">
        <v>0.5</v>
      </c>
      <c r="G223" s="184"/>
      <c r="H223" s="241"/>
      <c r="I223" s="186" t="s">
        <v>457</v>
      </c>
      <c r="J223" s="252"/>
      <c r="K223" s="252"/>
      <c r="L223" s="153"/>
      <c r="M223" s="154"/>
      <c r="N223" s="154"/>
    </row>
    <row r="224" spans="1:14" ht="15">
      <c r="A224" s="162"/>
      <c r="B224" s="163"/>
      <c r="C224" s="169" t="s">
        <v>461</v>
      </c>
      <c r="D224" s="165">
        <v>1.1</v>
      </c>
      <c r="E224" s="169"/>
      <c r="F224" s="172"/>
      <c r="G224" s="174"/>
      <c r="H224" s="190"/>
      <c r="I224" s="176" t="s">
        <v>457</v>
      </c>
      <c r="J224" s="192"/>
      <c r="K224" s="192"/>
      <c r="L224" s="170">
        <v>1.1</v>
      </c>
      <c r="M224" s="262">
        <v>1.1</v>
      </c>
      <c r="N224" s="154"/>
    </row>
    <row r="225" spans="1:14" ht="15">
      <c r="A225" s="162"/>
      <c r="B225" s="163"/>
      <c r="C225" s="180" t="s">
        <v>462</v>
      </c>
      <c r="D225" s="181">
        <v>0.6</v>
      </c>
      <c r="E225" s="182"/>
      <c r="F225" s="183"/>
      <c r="G225" s="184" t="s">
        <v>462</v>
      </c>
      <c r="H225" s="241">
        <v>0.6</v>
      </c>
      <c r="I225" s="186" t="s">
        <v>457</v>
      </c>
      <c r="J225" s="252">
        <v>0.6</v>
      </c>
      <c r="K225" s="252"/>
      <c r="L225" s="153"/>
      <c r="M225" s="154"/>
      <c r="N225" s="154"/>
    </row>
    <row r="226" spans="1:14" ht="15">
      <c r="A226" s="162"/>
      <c r="B226" s="163"/>
      <c r="C226" s="169" t="s">
        <v>463</v>
      </c>
      <c r="D226" s="165">
        <v>1.603</v>
      </c>
      <c r="E226" s="169"/>
      <c r="F226" s="172"/>
      <c r="G226" s="174"/>
      <c r="H226" s="190"/>
      <c r="I226" s="176" t="s">
        <v>464</v>
      </c>
      <c r="J226" s="177"/>
      <c r="K226" s="192"/>
      <c r="L226" s="170">
        <v>1.603</v>
      </c>
      <c r="M226" s="262">
        <v>1.603</v>
      </c>
      <c r="N226" s="154"/>
    </row>
    <row r="227" spans="1:14" ht="15">
      <c r="A227" s="162"/>
      <c r="B227" s="195" t="s">
        <v>465</v>
      </c>
      <c r="C227" s="180"/>
      <c r="D227" s="198">
        <f>SUM(D219:D226)</f>
        <v>10.203</v>
      </c>
      <c r="E227" s="261"/>
      <c r="F227" s="198">
        <f aca="true" t="shared" si="19" ref="F227:N227">SUM(F219:F226)</f>
        <v>1.5</v>
      </c>
      <c r="G227" s="261"/>
      <c r="H227" s="198">
        <f t="shared" si="19"/>
        <v>6</v>
      </c>
      <c r="I227" s="261"/>
      <c r="J227" s="198">
        <f t="shared" si="19"/>
        <v>2</v>
      </c>
      <c r="K227" s="198">
        <f t="shared" si="19"/>
        <v>2</v>
      </c>
      <c r="L227" s="315">
        <f t="shared" si="19"/>
        <v>2.7030000000000003</v>
      </c>
      <c r="M227" s="315">
        <f t="shared" si="19"/>
        <v>2.7030000000000003</v>
      </c>
      <c r="N227" s="315">
        <f t="shared" si="19"/>
        <v>0</v>
      </c>
    </row>
    <row r="228" spans="1:14" ht="29.25">
      <c r="A228" s="162" t="s">
        <v>36</v>
      </c>
      <c r="B228" s="163" t="s">
        <v>466</v>
      </c>
      <c r="C228" s="180" t="s">
        <v>467</v>
      </c>
      <c r="D228" s="181">
        <v>0.5</v>
      </c>
      <c r="E228" s="226"/>
      <c r="F228" s="250"/>
      <c r="G228" s="184" t="s">
        <v>467</v>
      </c>
      <c r="H228" s="241">
        <v>0.5</v>
      </c>
      <c r="I228" s="253" t="s">
        <v>468</v>
      </c>
      <c r="J228" s="184">
        <v>0</v>
      </c>
      <c r="K228" s="187"/>
      <c r="L228" s="153"/>
      <c r="M228" s="154"/>
      <c r="N228" s="154"/>
    </row>
    <row r="229" spans="1:14" ht="15">
      <c r="A229" s="162"/>
      <c r="B229" s="163"/>
      <c r="C229" s="180" t="s">
        <v>469</v>
      </c>
      <c r="D229" s="181">
        <v>0.485</v>
      </c>
      <c r="E229" s="182" t="s">
        <v>469</v>
      </c>
      <c r="F229" s="250">
        <v>0.485</v>
      </c>
      <c r="G229" s="184"/>
      <c r="H229" s="241"/>
      <c r="I229" s="253" t="s">
        <v>470</v>
      </c>
      <c r="J229" s="184">
        <v>0</v>
      </c>
      <c r="K229" s="187"/>
      <c r="L229" s="153"/>
      <c r="M229" s="154"/>
      <c r="N229" s="154"/>
    </row>
    <row r="230" spans="1:14" ht="15">
      <c r="A230" s="162"/>
      <c r="B230" s="163"/>
      <c r="C230" s="193" t="s">
        <v>471</v>
      </c>
      <c r="D230" s="239">
        <v>0.05</v>
      </c>
      <c r="E230" s="226"/>
      <c r="F230" s="226"/>
      <c r="G230" s="184" t="s">
        <v>471</v>
      </c>
      <c r="H230" s="241">
        <v>0.05</v>
      </c>
      <c r="I230" s="253" t="s">
        <v>470</v>
      </c>
      <c r="J230" s="184">
        <v>0</v>
      </c>
      <c r="K230" s="187"/>
      <c r="L230" s="153"/>
      <c r="M230" s="154"/>
      <c r="N230" s="154"/>
    </row>
    <row r="231" spans="1:14" ht="15">
      <c r="A231" s="162"/>
      <c r="B231" s="163"/>
      <c r="C231" s="180" t="s">
        <v>472</v>
      </c>
      <c r="D231" s="181">
        <v>1.485</v>
      </c>
      <c r="E231" s="182" t="s">
        <v>472</v>
      </c>
      <c r="F231" s="250">
        <v>1.485</v>
      </c>
      <c r="G231" s="184"/>
      <c r="H231" s="241"/>
      <c r="I231" s="253" t="s">
        <v>473</v>
      </c>
      <c r="J231" s="184">
        <v>0</v>
      </c>
      <c r="K231" s="187"/>
      <c r="L231" s="153"/>
      <c r="M231" s="154"/>
      <c r="N231" s="154"/>
    </row>
    <row r="232" spans="1:14" ht="15">
      <c r="A232" s="162"/>
      <c r="B232" s="163"/>
      <c r="C232" s="180" t="s">
        <v>474</v>
      </c>
      <c r="D232" s="181">
        <v>0.5</v>
      </c>
      <c r="E232" s="182"/>
      <c r="F232" s="250"/>
      <c r="G232" s="184" t="s">
        <v>474</v>
      </c>
      <c r="H232" s="241">
        <v>0.5</v>
      </c>
      <c r="I232" s="253" t="s">
        <v>475</v>
      </c>
      <c r="J232" s="184">
        <v>0</v>
      </c>
      <c r="K232" s="252">
        <v>0.5</v>
      </c>
      <c r="L232" s="153"/>
      <c r="M232" s="154"/>
      <c r="N232" s="154"/>
    </row>
    <row r="233" spans="1:14" ht="29.25">
      <c r="A233" s="162"/>
      <c r="B233" s="163"/>
      <c r="C233" s="169" t="s">
        <v>476</v>
      </c>
      <c r="D233" s="174">
        <v>4.5</v>
      </c>
      <c r="E233" s="182"/>
      <c r="F233" s="172"/>
      <c r="G233" s="174" t="s">
        <v>476</v>
      </c>
      <c r="H233" s="174">
        <v>4.5</v>
      </c>
      <c r="I233" s="341" t="s">
        <v>477</v>
      </c>
      <c r="J233" s="174">
        <v>0</v>
      </c>
      <c r="K233" s="177"/>
      <c r="L233" s="170">
        <v>4.5</v>
      </c>
      <c r="M233" s="154"/>
      <c r="N233" s="154">
        <v>4.5</v>
      </c>
    </row>
    <row r="234" spans="1:14" ht="15">
      <c r="A234" s="162"/>
      <c r="B234" s="195" t="s">
        <v>478</v>
      </c>
      <c r="C234" s="180"/>
      <c r="D234" s="198">
        <f>SUM(D228:D233)</f>
        <v>7.52</v>
      </c>
      <c r="E234" s="261"/>
      <c r="F234" s="198">
        <f aca="true" t="shared" si="20" ref="F234:N234">SUM(F228:F233)</f>
        <v>1.9700000000000002</v>
      </c>
      <c r="G234" s="261"/>
      <c r="H234" s="198">
        <f t="shared" si="20"/>
        <v>5.55</v>
      </c>
      <c r="I234" s="261">
        <f t="shared" si="20"/>
        <v>0</v>
      </c>
      <c r="J234" s="198">
        <f t="shared" si="20"/>
        <v>0</v>
      </c>
      <c r="K234" s="198">
        <f t="shared" si="20"/>
        <v>0.5</v>
      </c>
      <c r="L234" s="315">
        <f t="shared" si="20"/>
        <v>4.5</v>
      </c>
      <c r="M234" s="315">
        <f t="shared" si="20"/>
        <v>0</v>
      </c>
      <c r="N234" s="315">
        <f t="shared" si="20"/>
        <v>4.5</v>
      </c>
    </row>
    <row r="235" spans="1:14" ht="45">
      <c r="A235" s="201"/>
      <c r="B235" s="242" t="s">
        <v>479</v>
      </c>
      <c r="C235" s="243"/>
      <c r="D235" s="271">
        <f>D227+D234</f>
        <v>17.723</v>
      </c>
      <c r="E235" s="272"/>
      <c r="F235" s="271">
        <f aca="true" t="shared" si="21" ref="F235:N235">F227+F234</f>
        <v>3.47</v>
      </c>
      <c r="G235" s="272"/>
      <c r="H235" s="271">
        <f t="shared" si="21"/>
        <v>11.55</v>
      </c>
      <c r="I235" s="272"/>
      <c r="J235" s="271">
        <f t="shared" si="21"/>
        <v>2</v>
      </c>
      <c r="K235" s="271">
        <f t="shared" si="21"/>
        <v>2.5</v>
      </c>
      <c r="L235" s="342">
        <f t="shared" si="21"/>
        <v>7.203</v>
      </c>
      <c r="M235" s="342">
        <f t="shared" si="21"/>
        <v>2.7030000000000003</v>
      </c>
      <c r="N235" s="342">
        <f t="shared" si="21"/>
        <v>4.5</v>
      </c>
    </row>
    <row r="236" spans="1:14" ht="15">
      <c r="A236" s="292" t="s">
        <v>480</v>
      </c>
      <c r="B236" s="161" t="s">
        <v>481</v>
      </c>
      <c r="C236" s="152"/>
      <c r="D236" s="239"/>
      <c r="E236" s="226"/>
      <c r="F236" s="250"/>
      <c r="G236" s="187"/>
      <c r="H236" s="252"/>
      <c r="I236" s="253"/>
      <c r="J236" s="187"/>
      <c r="K236" s="152"/>
      <c r="L236" s="153"/>
      <c r="M236" s="154"/>
      <c r="N236" s="154"/>
    </row>
    <row r="237" spans="1:14" ht="29.25">
      <c r="A237" s="292" t="s">
        <v>85</v>
      </c>
      <c r="B237" s="278" t="s">
        <v>482</v>
      </c>
      <c r="C237" s="212" t="s">
        <v>483</v>
      </c>
      <c r="D237" s="183">
        <v>0.4</v>
      </c>
      <c r="E237" s="212" t="s">
        <v>483</v>
      </c>
      <c r="F237" s="183">
        <v>0.4</v>
      </c>
      <c r="G237" s="187"/>
      <c r="H237" s="252"/>
      <c r="I237" s="186" t="s">
        <v>484</v>
      </c>
      <c r="J237" s="187"/>
      <c r="K237" s="152"/>
      <c r="L237" s="153"/>
      <c r="M237" s="154"/>
      <c r="N237" s="154"/>
    </row>
    <row r="238" spans="1:14" ht="15">
      <c r="A238" s="162"/>
      <c r="B238" s="278" t="s">
        <v>485</v>
      </c>
      <c r="C238" s="182" t="s">
        <v>486</v>
      </c>
      <c r="D238" s="183">
        <v>0.6</v>
      </c>
      <c r="E238" s="182" t="s">
        <v>486</v>
      </c>
      <c r="F238" s="183">
        <v>0.6</v>
      </c>
      <c r="G238" s="184"/>
      <c r="H238" s="241"/>
      <c r="I238" s="186" t="s">
        <v>484</v>
      </c>
      <c r="J238" s="187"/>
      <c r="K238" s="152"/>
      <c r="L238" s="153"/>
      <c r="M238" s="154"/>
      <c r="N238" s="154"/>
    </row>
    <row r="239" spans="1:14" ht="15">
      <c r="A239" s="162"/>
      <c r="B239" s="278"/>
      <c r="C239" s="182" t="s">
        <v>487</v>
      </c>
      <c r="D239" s="183">
        <v>0.7</v>
      </c>
      <c r="E239" s="182"/>
      <c r="F239" s="183"/>
      <c r="G239" s="184" t="s">
        <v>487</v>
      </c>
      <c r="H239" s="241">
        <v>0.7</v>
      </c>
      <c r="I239" s="186" t="s">
        <v>484</v>
      </c>
      <c r="J239" s="187"/>
      <c r="K239" s="188">
        <v>0.7</v>
      </c>
      <c r="L239" s="153"/>
      <c r="M239" s="154"/>
      <c r="N239" s="154"/>
    </row>
    <row r="240" spans="1:14" ht="57.75">
      <c r="A240" s="162"/>
      <c r="B240" s="278"/>
      <c r="C240" s="169" t="s">
        <v>488</v>
      </c>
      <c r="D240" s="172">
        <v>3.55</v>
      </c>
      <c r="E240" s="169"/>
      <c r="F240" s="172"/>
      <c r="G240" s="174"/>
      <c r="H240" s="190"/>
      <c r="I240" s="176" t="s">
        <v>489</v>
      </c>
      <c r="J240" s="177"/>
      <c r="K240" s="189"/>
      <c r="L240" s="170">
        <v>3.55</v>
      </c>
      <c r="M240" s="154"/>
      <c r="N240" s="154">
        <v>3.55</v>
      </c>
    </row>
    <row r="241" spans="1:14" ht="29.25">
      <c r="A241" s="162"/>
      <c r="B241" s="278"/>
      <c r="C241" s="182" t="s">
        <v>490</v>
      </c>
      <c r="D241" s="183">
        <v>0.9</v>
      </c>
      <c r="E241" s="182" t="s">
        <v>490</v>
      </c>
      <c r="F241" s="183">
        <v>0.9</v>
      </c>
      <c r="G241" s="184"/>
      <c r="H241" s="241"/>
      <c r="I241" s="186" t="s">
        <v>491</v>
      </c>
      <c r="J241" s="187"/>
      <c r="K241" s="152"/>
      <c r="L241" s="153"/>
      <c r="M241" s="154"/>
      <c r="N241" s="154"/>
    </row>
    <row r="242" spans="1:14" ht="15">
      <c r="A242" s="162"/>
      <c r="B242" s="278"/>
      <c r="C242" s="180" t="s">
        <v>492</v>
      </c>
      <c r="D242" s="181">
        <v>0.6</v>
      </c>
      <c r="E242" s="182" t="s">
        <v>492</v>
      </c>
      <c r="F242" s="183">
        <v>0.6</v>
      </c>
      <c r="G242" s="184"/>
      <c r="H242" s="241"/>
      <c r="I242" s="186" t="s">
        <v>493</v>
      </c>
      <c r="J242" s="187"/>
      <c r="K242" s="152"/>
      <c r="L242" s="153"/>
      <c r="M242" s="154"/>
      <c r="N242" s="154"/>
    </row>
    <row r="243" spans="1:14" ht="15">
      <c r="A243" s="162"/>
      <c r="B243" s="278"/>
      <c r="C243" s="180" t="s">
        <v>494</v>
      </c>
      <c r="D243" s="181">
        <v>0.9</v>
      </c>
      <c r="E243" s="182" t="s">
        <v>494</v>
      </c>
      <c r="F243" s="183">
        <v>0.9</v>
      </c>
      <c r="G243" s="187"/>
      <c r="H243" s="187"/>
      <c r="I243" s="186" t="s">
        <v>495</v>
      </c>
      <c r="J243" s="187"/>
      <c r="K243" s="152"/>
      <c r="L243" s="153"/>
      <c r="M243" s="154"/>
      <c r="N243" s="154"/>
    </row>
    <row r="244" spans="1:14" ht="15">
      <c r="A244" s="162"/>
      <c r="B244" s="278"/>
      <c r="C244" s="180" t="s">
        <v>496</v>
      </c>
      <c r="D244" s="181">
        <v>1.7</v>
      </c>
      <c r="E244" s="182"/>
      <c r="F244" s="183"/>
      <c r="G244" s="186" t="s">
        <v>496</v>
      </c>
      <c r="H244" s="186">
        <v>1.7</v>
      </c>
      <c r="I244" s="186" t="s">
        <v>497</v>
      </c>
      <c r="J244" s="187"/>
      <c r="K244" s="188">
        <v>1.7</v>
      </c>
      <c r="L244" s="153"/>
      <c r="M244" s="154"/>
      <c r="N244" s="154"/>
    </row>
    <row r="245" spans="1:14" ht="15">
      <c r="A245" s="162"/>
      <c r="B245" s="278"/>
      <c r="C245" s="182" t="s">
        <v>498</v>
      </c>
      <c r="D245" s="183">
        <v>2</v>
      </c>
      <c r="E245" s="182" t="s">
        <v>498</v>
      </c>
      <c r="F245" s="183">
        <v>2</v>
      </c>
      <c r="G245" s="184"/>
      <c r="H245" s="241"/>
      <c r="I245" s="186" t="s">
        <v>499</v>
      </c>
      <c r="J245" s="187"/>
      <c r="K245" s="152"/>
      <c r="L245" s="153"/>
      <c r="M245" s="154"/>
      <c r="N245" s="154"/>
    </row>
    <row r="246" spans="1:14" ht="15">
      <c r="A246" s="162"/>
      <c r="B246" s="278"/>
      <c r="C246" s="193" t="s">
        <v>500</v>
      </c>
      <c r="D246" s="239">
        <v>2.6</v>
      </c>
      <c r="E246" s="182"/>
      <c r="F246" s="183"/>
      <c r="G246" s="279" t="s">
        <v>500</v>
      </c>
      <c r="H246" s="279">
        <v>2.6</v>
      </c>
      <c r="I246" s="279" t="s">
        <v>501</v>
      </c>
      <c r="J246" s="279">
        <v>2.6</v>
      </c>
      <c r="K246" s="152"/>
      <c r="L246" s="153"/>
      <c r="M246" s="154"/>
      <c r="N246" s="154"/>
    </row>
    <row r="247" spans="1:14" ht="15">
      <c r="A247" s="162"/>
      <c r="B247" s="278"/>
      <c r="C247" s="182" t="s">
        <v>502</v>
      </c>
      <c r="D247" s="183">
        <v>0.6</v>
      </c>
      <c r="E247" s="182" t="s">
        <v>502</v>
      </c>
      <c r="F247" s="183">
        <v>0.6</v>
      </c>
      <c r="G247" s="184"/>
      <c r="H247" s="241"/>
      <c r="I247" s="186" t="s">
        <v>503</v>
      </c>
      <c r="J247" s="187"/>
      <c r="K247" s="152"/>
      <c r="L247" s="153"/>
      <c r="M247" s="154"/>
      <c r="N247" s="154"/>
    </row>
    <row r="248" spans="1:14" ht="15">
      <c r="A248" s="162"/>
      <c r="B248" s="278"/>
      <c r="C248" s="182" t="s">
        <v>504</v>
      </c>
      <c r="D248" s="183">
        <v>1</v>
      </c>
      <c r="E248" s="182" t="s">
        <v>504</v>
      </c>
      <c r="F248" s="183">
        <v>1</v>
      </c>
      <c r="G248" s="184"/>
      <c r="H248" s="241"/>
      <c r="I248" s="186" t="s">
        <v>505</v>
      </c>
      <c r="J248" s="187"/>
      <c r="K248" s="152"/>
      <c r="L248" s="153"/>
      <c r="M248" s="154"/>
      <c r="N248" s="154"/>
    </row>
    <row r="249" spans="1:14" ht="15">
      <c r="A249" s="162"/>
      <c r="B249" s="195" t="s">
        <v>506</v>
      </c>
      <c r="C249" s="180"/>
      <c r="D249" s="198">
        <f>SUM(D237:D248)</f>
        <v>15.549999999999999</v>
      </c>
      <c r="E249" s="261"/>
      <c r="F249" s="198">
        <f aca="true" t="shared" si="22" ref="F249:N249">SUM(F237:F248)</f>
        <v>7</v>
      </c>
      <c r="G249" s="261"/>
      <c r="H249" s="198">
        <f t="shared" si="22"/>
        <v>5</v>
      </c>
      <c r="I249" s="261"/>
      <c r="J249" s="198">
        <f t="shared" si="22"/>
        <v>2.6</v>
      </c>
      <c r="K249" s="198">
        <f t="shared" si="22"/>
        <v>2.4</v>
      </c>
      <c r="L249" s="315">
        <f t="shared" si="22"/>
        <v>3.55</v>
      </c>
      <c r="M249" s="315">
        <f t="shared" si="22"/>
        <v>0</v>
      </c>
      <c r="N249" s="315">
        <f t="shared" si="22"/>
        <v>3.55</v>
      </c>
    </row>
    <row r="250" spans="1:14" ht="29.25">
      <c r="A250" s="162" t="s">
        <v>36</v>
      </c>
      <c r="B250" s="278" t="s">
        <v>507</v>
      </c>
      <c r="C250" s="228" t="s">
        <v>508</v>
      </c>
      <c r="D250" s="228">
        <v>0.835</v>
      </c>
      <c r="E250" s="226"/>
      <c r="F250" s="250"/>
      <c r="G250" s="228" t="s">
        <v>508</v>
      </c>
      <c r="H250" s="228">
        <v>0.835</v>
      </c>
      <c r="I250" s="228" t="s">
        <v>509</v>
      </c>
      <c r="J250" s="228">
        <v>0.835</v>
      </c>
      <c r="K250" s="187"/>
      <c r="L250" s="153"/>
      <c r="M250" s="154"/>
      <c r="N250" s="154"/>
    </row>
    <row r="251" spans="1:14" ht="29.25">
      <c r="A251" s="162"/>
      <c r="B251" s="278"/>
      <c r="C251" s="228" t="s">
        <v>510</v>
      </c>
      <c r="D251" s="228">
        <v>2.165</v>
      </c>
      <c r="E251" s="226"/>
      <c r="F251" s="250"/>
      <c r="G251" s="228" t="s">
        <v>511</v>
      </c>
      <c r="H251" s="228">
        <v>2.165</v>
      </c>
      <c r="I251" s="228" t="s">
        <v>512</v>
      </c>
      <c r="J251" s="228">
        <v>2.165</v>
      </c>
      <c r="K251" s="187"/>
      <c r="L251" s="153"/>
      <c r="M251" s="154"/>
      <c r="N251" s="154"/>
    </row>
    <row r="252" spans="1:14" ht="15">
      <c r="A252" s="162"/>
      <c r="B252" s="278"/>
      <c r="C252" s="303" t="s">
        <v>513</v>
      </c>
      <c r="D252" s="303">
        <v>2.8</v>
      </c>
      <c r="E252" s="178"/>
      <c r="F252" s="189"/>
      <c r="G252" s="303"/>
      <c r="H252" s="303"/>
      <c r="I252" s="303" t="s">
        <v>514</v>
      </c>
      <c r="J252" s="303"/>
      <c r="K252" s="177"/>
      <c r="L252" s="170">
        <v>2.8</v>
      </c>
      <c r="M252" s="262">
        <v>2.8</v>
      </c>
      <c r="N252" s="154"/>
    </row>
    <row r="253" spans="1:14" ht="15">
      <c r="A253" s="162"/>
      <c r="B253" s="163"/>
      <c r="C253" s="180" t="s">
        <v>515</v>
      </c>
      <c r="D253" s="181">
        <v>1.5</v>
      </c>
      <c r="E253" s="182"/>
      <c r="F253" s="183"/>
      <c r="G253" s="187" t="s">
        <v>515</v>
      </c>
      <c r="H253" s="187">
        <v>1.5</v>
      </c>
      <c r="I253" s="186" t="s">
        <v>516</v>
      </c>
      <c r="J253" s="187"/>
      <c r="K253" s="252">
        <v>1.5</v>
      </c>
      <c r="L253" s="153"/>
      <c r="M253" s="311"/>
      <c r="N253" s="154"/>
    </row>
    <row r="254" spans="1:14" ht="29.25">
      <c r="A254" s="162"/>
      <c r="B254" s="163"/>
      <c r="C254" s="169" t="s">
        <v>517</v>
      </c>
      <c r="D254" s="172">
        <v>2</v>
      </c>
      <c r="E254" s="169"/>
      <c r="F254" s="172"/>
      <c r="G254" s="177"/>
      <c r="H254" s="177"/>
      <c r="I254" s="176" t="s">
        <v>518</v>
      </c>
      <c r="J254" s="177"/>
      <c r="K254" s="192"/>
      <c r="L254" s="170">
        <v>2</v>
      </c>
      <c r="M254" s="262">
        <v>2</v>
      </c>
      <c r="N254" s="154"/>
    </row>
    <row r="255" spans="1:14" ht="15">
      <c r="A255" s="162"/>
      <c r="B255" s="163"/>
      <c r="C255" s="180" t="s">
        <v>519</v>
      </c>
      <c r="D255" s="181">
        <v>3</v>
      </c>
      <c r="E255" s="182"/>
      <c r="F255" s="183"/>
      <c r="G255" s="228" t="s">
        <v>519</v>
      </c>
      <c r="H255" s="228">
        <v>3</v>
      </c>
      <c r="I255" s="228" t="s">
        <v>416</v>
      </c>
      <c r="J255" s="228">
        <v>3</v>
      </c>
      <c r="K255" s="187"/>
      <c r="L255" s="153"/>
      <c r="M255" s="311"/>
      <c r="N255" s="154"/>
    </row>
    <row r="256" spans="1:14" ht="15">
      <c r="A256" s="162"/>
      <c r="B256" s="163"/>
      <c r="C256" s="180" t="s">
        <v>520</v>
      </c>
      <c r="D256" s="181">
        <v>0.5</v>
      </c>
      <c r="E256" s="182"/>
      <c r="F256" s="183"/>
      <c r="G256" s="343" t="s">
        <v>521</v>
      </c>
      <c r="H256" s="184">
        <v>0.5</v>
      </c>
      <c r="I256" s="228" t="s">
        <v>416</v>
      </c>
      <c r="J256" s="187"/>
      <c r="K256" s="252">
        <v>0.5</v>
      </c>
      <c r="L256" s="153"/>
      <c r="M256" s="311"/>
      <c r="N256" s="154"/>
    </row>
    <row r="257" spans="1:14" ht="15">
      <c r="A257" s="162"/>
      <c r="B257" s="163"/>
      <c r="C257" s="169" t="s">
        <v>522</v>
      </c>
      <c r="D257" s="172">
        <v>0.5</v>
      </c>
      <c r="E257" s="169"/>
      <c r="F257" s="172"/>
      <c r="G257" s="344"/>
      <c r="H257" s="174"/>
      <c r="I257" s="176" t="s">
        <v>416</v>
      </c>
      <c r="J257" s="177"/>
      <c r="K257" s="192"/>
      <c r="L257" s="170">
        <v>0.5</v>
      </c>
      <c r="M257" s="262">
        <v>0.5</v>
      </c>
      <c r="N257" s="154"/>
    </row>
    <row r="258" spans="1:14" ht="29.25">
      <c r="A258" s="162"/>
      <c r="B258" s="163"/>
      <c r="C258" s="169" t="s">
        <v>523</v>
      </c>
      <c r="D258" s="172">
        <v>2.45</v>
      </c>
      <c r="E258" s="169"/>
      <c r="F258" s="172"/>
      <c r="G258" s="344"/>
      <c r="H258" s="174"/>
      <c r="I258" s="176" t="s">
        <v>524</v>
      </c>
      <c r="J258" s="177"/>
      <c r="K258" s="192"/>
      <c r="L258" s="170">
        <v>2.45</v>
      </c>
      <c r="M258" s="154"/>
      <c r="N258" s="154">
        <v>2.45</v>
      </c>
    </row>
    <row r="259" spans="1:14" ht="15">
      <c r="A259" s="162"/>
      <c r="B259" s="163"/>
      <c r="C259" s="212" t="s">
        <v>525</v>
      </c>
      <c r="D259" s="183">
        <v>2</v>
      </c>
      <c r="E259" s="212" t="s">
        <v>525</v>
      </c>
      <c r="F259" s="183">
        <v>2</v>
      </c>
      <c r="G259" s="184"/>
      <c r="H259" s="241">
        <v>0</v>
      </c>
      <c r="I259" s="186" t="s">
        <v>526</v>
      </c>
      <c r="J259" s="187"/>
      <c r="K259" s="187"/>
      <c r="L259" s="153"/>
      <c r="M259" s="154"/>
      <c r="N259" s="154"/>
    </row>
    <row r="260" spans="1:14" ht="15">
      <c r="A260" s="162"/>
      <c r="B260" s="163"/>
      <c r="C260" s="180" t="s">
        <v>527</v>
      </c>
      <c r="D260" s="181">
        <v>2.05</v>
      </c>
      <c r="E260" s="212"/>
      <c r="F260" s="183"/>
      <c r="G260" s="184" t="s">
        <v>527</v>
      </c>
      <c r="H260" s="241">
        <v>2.05</v>
      </c>
      <c r="I260" s="186" t="s">
        <v>526</v>
      </c>
      <c r="J260" s="187"/>
      <c r="K260" s="187"/>
      <c r="L260" s="153"/>
      <c r="M260" s="154"/>
      <c r="N260" s="154"/>
    </row>
    <row r="261" spans="1:14" ht="29.25">
      <c r="A261" s="162"/>
      <c r="B261" s="163"/>
      <c r="C261" s="169" t="s">
        <v>528</v>
      </c>
      <c r="D261" s="172">
        <v>0.5</v>
      </c>
      <c r="E261" s="323"/>
      <c r="F261" s="172"/>
      <c r="G261" s="174"/>
      <c r="H261" s="190"/>
      <c r="I261" s="176" t="s">
        <v>529</v>
      </c>
      <c r="J261" s="177"/>
      <c r="K261" s="177"/>
      <c r="L261" s="170">
        <v>0.5</v>
      </c>
      <c r="M261" s="154"/>
      <c r="N261" s="154">
        <v>0.5</v>
      </c>
    </row>
    <row r="262" spans="1:14" ht="29.25">
      <c r="A262" s="162"/>
      <c r="B262" s="163"/>
      <c r="C262" s="169" t="s">
        <v>530</v>
      </c>
      <c r="D262" s="172">
        <v>1</v>
      </c>
      <c r="E262" s="323"/>
      <c r="F262" s="172"/>
      <c r="G262" s="174"/>
      <c r="H262" s="190"/>
      <c r="I262" s="176" t="s">
        <v>531</v>
      </c>
      <c r="J262" s="177"/>
      <c r="K262" s="177"/>
      <c r="L262" s="170">
        <v>1</v>
      </c>
      <c r="M262" s="154"/>
      <c r="N262" s="154">
        <v>1</v>
      </c>
    </row>
    <row r="263" spans="1:14" ht="43.5">
      <c r="A263" s="162"/>
      <c r="B263" s="163"/>
      <c r="C263" s="169" t="s">
        <v>532</v>
      </c>
      <c r="D263" s="172">
        <v>1.85</v>
      </c>
      <c r="E263" s="323"/>
      <c r="F263" s="172"/>
      <c r="G263" s="174"/>
      <c r="H263" s="190"/>
      <c r="I263" s="176" t="s">
        <v>533</v>
      </c>
      <c r="J263" s="177"/>
      <c r="K263" s="177"/>
      <c r="L263" s="170">
        <v>1.85</v>
      </c>
      <c r="M263" s="154"/>
      <c r="N263" s="154">
        <v>1.85</v>
      </c>
    </row>
    <row r="264" spans="1:14" ht="15">
      <c r="A264" s="162"/>
      <c r="B264" s="163"/>
      <c r="C264" s="212" t="s">
        <v>534</v>
      </c>
      <c r="D264" s="183">
        <v>0.85</v>
      </c>
      <c r="E264" s="212" t="s">
        <v>534</v>
      </c>
      <c r="F264" s="183">
        <v>0.85</v>
      </c>
      <c r="G264" s="184"/>
      <c r="H264" s="241"/>
      <c r="I264" s="186" t="s">
        <v>535</v>
      </c>
      <c r="J264" s="187"/>
      <c r="K264" s="187"/>
      <c r="L264" s="153"/>
      <c r="M264" s="154"/>
      <c r="N264" s="154"/>
    </row>
    <row r="265" spans="1:14" ht="15">
      <c r="A265" s="162"/>
      <c r="B265" s="163"/>
      <c r="C265" s="212" t="s">
        <v>536</v>
      </c>
      <c r="D265" s="183">
        <v>1.05</v>
      </c>
      <c r="E265" s="212" t="s">
        <v>536</v>
      </c>
      <c r="F265" s="183">
        <v>1.05</v>
      </c>
      <c r="G265" s="184"/>
      <c r="H265" s="241"/>
      <c r="I265" s="186" t="s">
        <v>537</v>
      </c>
      <c r="J265" s="187"/>
      <c r="K265" s="187"/>
      <c r="L265" s="153"/>
      <c r="M265" s="154"/>
      <c r="N265" s="154"/>
    </row>
    <row r="266" spans="1:14" s="350" customFormat="1" ht="15">
      <c r="A266" s="265"/>
      <c r="B266" s="345" t="s">
        <v>538</v>
      </c>
      <c r="C266" s="346"/>
      <c r="D266" s="347">
        <f>SUM(D250:D265)</f>
        <v>25.050000000000004</v>
      </c>
      <c r="E266" s="348"/>
      <c r="F266" s="347">
        <f aca="true" t="shared" si="23" ref="F266:N266">SUM(F250:F265)</f>
        <v>3.9000000000000004</v>
      </c>
      <c r="G266" s="348"/>
      <c r="H266" s="347">
        <f t="shared" si="23"/>
        <v>10.05</v>
      </c>
      <c r="I266" s="348"/>
      <c r="J266" s="347">
        <f t="shared" si="23"/>
        <v>6</v>
      </c>
      <c r="K266" s="347">
        <f t="shared" si="23"/>
        <v>2</v>
      </c>
      <c r="L266" s="349">
        <f t="shared" si="23"/>
        <v>11.1</v>
      </c>
      <c r="M266" s="349">
        <f t="shared" si="23"/>
        <v>5.3</v>
      </c>
      <c r="N266" s="349">
        <f t="shared" si="23"/>
        <v>5.800000000000001</v>
      </c>
    </row>
    <row r="267" spans="1:14" ht="29.25">
      <c r="A267" s="162" t="s">
        <v>116</v>
      </c>
      <c r="B267" s="278" t="s">
        <v>539</v>
      </c>
      <c r="C267" s="182" t="s">
        <v>540</v>
      </c>
      <c r="D267" s="239">
        <v>2</v>
      </c>
      <c r="E267" s="182" t="s">
        <v>540</v>
      </c>
      <c r="F267" s="183">
        <v>2</v>
      </c>
      <c r="G267" s="351"/>
      <c r="H267" s="241"/>
      <c r="I267" s="186" t="s">
        <v>409</v>
      </c>
      <c r="J267" s="187"/>
      <c r="K267" s="187"/>
      <c r="L267" s="153"/>
      <c r="M267" s="154"/>
      <c r="N267" s="154"/>
    </row>
    <row r="268" spans="1:14" ht="29.25">
      <c r="A268" s="162"/>
      <c r="B268" s="278"/>
      <c r="C268" s="169" t="s">
        <v>541</v>
      </c>
      <c r="D268" s="172">
        <v>0.5</v>
      </c>
      <c r="E268" s="169"/>
      <c r="F268" s="172"/>
      <c r="G268" s="352"/>
      <c r="H268" s="190"/>
      <c r="I268" s="176" t="s">
        <v>542</v>
      </c>
      <c r="J268" s="177"/>
      <c r="K268" s="177"/>
      <c r="L268" s="170">
        <v>0.5</v>
      </c>
      <c r="M268" s="154"/>
      <c r="N268" s="154">
        <v>0.5</v>
      </c>
    </row>
    <row r="269" spans="1:14" ht="29.25">
      <c r="A269" s="162"/>
      <c r="B269" s="278"/>
      <c r="C269" s="169" t="s">
        <v>543</v>
      </c>
      <c r="D269" s="172">
        <v>0.5</v>
      </c>
      <c r="E269" s="169"/>
      <c r="F269" s="172"/>
      <c r="G269" s="352"/>
      <c r="H269" s="190"/>
      <c r="I269" s="176" t="s">
        <v>544</v>
      </c>
      <c r="J269" s="177"/>
      <c r="K269" s="177"/>
      <c r="L269" s="170">
        <v>0.5</v>
      </c>
      <c r="M269" s="154"/>
      <c r="N269" s="154">
        <v>0.5</v>
      </c>
    </row>
    <row r="270" spans="1:14" ht="15">
      <c r="A270" s="162"/>
      <c r="B270" s="278"/>
      <c r="C270" s="169" t="s">
        <v>545</v>
      </c>
      <c r="D270" s="172">
        <v>1.7</v>
      </c>
      <c r="E270" s="169"/>
      <c r="F270" s="172"/>
      <c r="G270" s="352"/>
      <c r="H270" s="190"/>
      <c r="I270" s="176" t="s">
        <v>546</v>
      </c>
      <c r="J270" s="177"/>
      <c r="K270" s="177"/>
      <c r="L270" s="170">
        <v>1.7</v>
      </c>
      <c r="M270" s="154"/>
      <c r="N270" s="154">
        <v>1.7</v>
      </c>
    </row>
    <row r="271" spans="1:14" ht="15">
      <c r="A271" s="162"/>
      <c r="B271" s="278"/>
      <c r="C271" s="169" t="s">
        <v>547</v>
      </c>
      <c r="D271" s="172">
        <v>0.9</v>
      </c>
      <c r="E271" s="169"/>
      <c r="F271" s="172"/>
      <c r="G271" s="352"/>
      <c r="H271" s="190"/>
      <c r="I271" s="176" t="s">
        <v>548</v>
      </c>
      <c r="J271" s="177"/>
      <c r="K271" s="177"/>
      <c r="L271" s="170">
        <v>0.9</v>
      </c>
      <c r="M271" s="154"/>
      <c r="N271" s="154">
        <v>0.9</v>
      </c>
    </row>
    <row r="272" spans="1:14" ht="15">
      <c r="A272" s="162"/>
      <c r="B272" s="163"/>
      <c r="C272" s="180" t="s">
        <v>549</v>
      </c>
      <c r="D272" s="181">
        <v>2.37</v>
      </c>
      <c r="E272" s="182"/>
      <c r="F272" s="183"/>
      <c r="G272" s="279" t="s">
        <v>549</v>
      </c>
      <c r="H272" s="279">
        <v>2.37</v>
      </c>
      <c r="I272" s="279" t="s">
        <v>548</v>
      </c>
      <c r="J272" s="279">
        <v>2.37</v>
      </c>
      <c r="K272" s="187"/>
      <c r="L272" s="153"/>
      <c r="M272" s="154"/>
      <c r="N272" s="154"/>
    </row>
    <row r="273" spans="1:14" ht="29.25">
      <c r="A273" s="162"/>
      <c r="B273" s="163"/>
      <c r="C273" s="180" t="s">
        <v>550</v>
      </c>
      <c r="D273" s="181">
        <v>0.43</v>
      </c>
      <c r="E273" s="182"/>
      <c r="F273" s="183"/>
      <c r="G273" s="187" t="s">
        <v>550</v>
      </c>
      <c r="H273" s="184">
        <v>0.43</v>
      </c>
      <c r="I273" s="186" t="s">
        <v>551</v>
      </c>
      <c r="J273" s="187"/>
      <c r="K273" s="252">
        <v>0.43</v>
      </c>
      <c r="L273" s="153"/>
      <c r="M273" s="154"/>
      <c r="N273" s="154"/>
    </row>
    <row r="274" spans="1:14" ht="15">
      <c r="A274" s="162"/>
      <c r="B274" s="195" t="s">
        <v>552</v>
      </c>
      <c r="C274" s="180"/>
      <c r="D274" s="198">
        <f>SUM(D267:D273)</f>
        <v>8.4</v>
      </c>
      <c r="E274" s="261"/>
      <c r="F274" s="198">
        <f aca="true" t="shared" si="24" ref="F274:N274">SUM(F267:F273)</f>
        <v>2</v>
      </c>
      <c r="G274" s="261"/>
      <c r="H274" s="198">
        <f t="shared" si="24"/>
        <v>2.8000000000000003</v>
      </c>
      <c r="I274" s="261"/>
      <c r="J274" s="198">
        <f t="shared" si="24"/>
        <v>2.37</v>
      </c>
      <c r="K274" s="198">
        <f t="shared" si="24"/>
        <v>0.43</v>
      </c>
      <c r="L274" s="315">
        <f t="shared" si="24"/>
        <v>3.6</v>
      </c>
      <c r="M274" s="315">
        <f t="shared" si="24"/>
        <v>0</v>
      </c>
      <c r="N274" s="315">
        <f t="shared" si="24"/>
        <v>3.6</v>
      </c>
    </row>
    <row r="275" spans="1:14" ht="31.5" customHeight="1">
      <c r="A275" s="162" t="s">
        <v>219</v>
      </c>
      <c r="B275" s="163" t="s">
        <v>553</v>
      </c>
      <c r="C275" s="169" t="s">
        <v>554</v>
      </c>
      <c r="D275" s="233">
        <v>1.875</v>
      </c>
      <c r="E275" s="169"/>
      <c r="F275" s="324"/>
      <c r="G275" s="169"/>
      <c r="H275" s="324"/>
      <c r="I275" s="322" t="s">
        <v>555</v>
      </c>
      <c r="J275" s="324"/>
      <c r="K275" s="324"/>
      <c r="L275" s="170">
        <v>1.875</v>
      </c>
      <c r="M275" s="262">
        <v>1.875</v>
      </c>
      <c r="N275" s="154"/>
    </row>
    <row r="276" spans="1:14" ht="15">
      <c r="A276" s="162"/>
      <c r="B276" s="163"/>
      <c r="C276" s="169" t="s">
        <v>556</v>
      </c>
      <c r="D276" s="322">
        <v>0.615</v>
      </c>
      <c r="E276" s="169"/>
      <c r="F276" s="324"/>
      <c r="G276" s="169"/>
      <c r="H276" s="324"/>
      <c r="I276" s="322" t="s">
        <v>555</v>
      </c>
      <c r="J276" s="324"/>
      <c r="K276" s="324"/>
      <c r="L276" s="170">
        <v>0.615</v>
      </c>
      <c r="M276" s="262">
        <v>0.615</v>
      </c>
      <c r="N276" s="154"/>
    </row>
    <row r="277" spans="1:14" ht="15">
      <c r="A277" s="162"/>
      <c r="B277" s="163"/>
      <c r="C277" s="182" t="s">
        <v>557</v>
      </c>
      <c r="D277" s="353">
        <v>0.82</v>
      </c>
      <c r="E277" s="182"/>
      <c r="F277" s="183"/>
      <c r="G277" s="187" t="s">
        <v>557</v>
      </c>
      <c r="H277" s="187">
        <v>0.82</v>
      </c>
      <c r="I277" s="184" t="s">
        <v>558</v>
      </c>
      <c r="J277" s="187"/>
      <c r="K277" s="252">
        <v>0.82</v>
      </c>
      <c r="L277" s="153"/>
      <c r="M277" s="154"/>
      <c r="N277" s="154"/>
    </row>
    <row r="278" spans="1:14" ht="29.25">
      <c r="A278" s="162"/>
      <c r="B278" s="163"/>
      <c r="C278" s="182" t="s">
        <v>559</v>
      </c>
      <c r="D278" s="263">
        <v>2</v>
      </c>
      <c r="E278" s="182" t="s">
        <v>559</v>
      </c>
      <c r="F278" s="183">
        <v>2</v>
      </c>
      <c r="G278" s="184"/>
      <c r="H278" s="241"/>
      <c r="I278" s="186" t="s">
        <v>560</v>
      </c>
      <c r="J278" s="187"/>
      <c r="K278" s="187"/>
      <c r="L278" s="153"/>
      <c r="M278" s="154"/>
      <c r="N278" s="154"/>
    </row>
    <row r="279" spans="1:14" ht="29.25">
      <c r="A279" s="162"/>
      <c r="B279" s="163"/>
      <c r="C279" s="169" t="s">
        <v>561</v>
      </c>
      <c r="D279" s="190">
        <v>0.37</v>
      </c>
      <c r="E279" s="169"/>
      <c r="F279" s="172"/>
      <c r="G279" s="174"/>
      <c r="H279" s="190"/>
      <c r="I279" s="176" t="s">
        <v>562</v>
      </c>
      <c r="J279" s="177"/>
      <c r="K279" s="177"/>
      <c r="L279" s="170">
        <v>0.37</v>
      </c>
      <c r="M279" s="262">
        <v>0.37</v>
      </c>
      <c r="N279" s="154"/>
    </row>
    <row r="280" spans="1:14" ht="15">
      <c r="A280" s="162"/>
      <c r="B280" s="163"/>
      <c r="C280" s="182" t="s">
        <v>563</v>
      </c>
      <c r="D280" s="263">
        <v>2.88</v>
      </c>
      <c r="E280" s="182"/>
      <c r="F280" s="183"/>
      <c r="G280" s="279" t="s">
        <v>563</v>
      </c>
      <c r="H280" s="279">
        <v>2.88</v>
      </c>
      <c r="I280" s="279" t="s">
        <v>564</v>
      </c>
      <c r="J280" s="279">
        <v>2.88</v>
      </c>
      <c r="K280" s="187"/>
      <c r="L280" s="153"/>
      <c r="M280" s="154"/>
      <c r="N280" s="154"/>
    </row>
    <row r="281" spans="1:14" ht="15">
      <c r="A281" s="162"/>
      <c r="B281" s="195" t="s">
        <v>565</v>
      </c>
      <c r="C281" s="180"/>
      <c r="D281" s="198">
        <f>SUM(D275:D280)</f>
        <v>8.56</v>
      </c>
      <c r="E281" s="261"/>
      <c r="F281" s="198">
        <f aca="true" t="shared" si="25" ref="F281:N281">SUM(F275:F280)</f>
        <v>2</v>
      </c>
      <c r="G281" s="261"/>
      <c r="H281" s="198">
        <f t="shared" si="25"/>
        <v>3.6999999999999997</v>
      </c>
      <c r="I281" s="261"/>
      <c r="J281" s="198">
        <f t="shared" si="25"/>
        <v>2.88</v>
      </c>
      <c r="K281" s="198">
        <f t="shared" si="25"/>
        <v>0.82</v>
      </c>
      <c r="L281" s="315">
        <f t="shared" si="25"/>
        <v>2.8600000000000003</v>
      </c>
      <c r="M281" s="315">
        <f t="shared" si="25"/>
        <v>2.8600000000000003</v>
      </c>
      <c r="N281" s="315">
        <f t="shared" si="25"/>
        <v>0</v>
      </c>
    </row>
    <row r="282" spans="1:14" ht="29.25">
      <c r="A282" s="162" t="s">
        <v>341</v>
      </c>
      <c r="B282" s="163" t="s">
        <v>566</v>
      </c>
      <c r="C282" s="180" t="s">
        <v>567</v>
      </c>
      <c r="D282" s="181">
        <v>2.5</v>
      </c>
      <c r="E282" s="182"/>
      <c r="F282" s="183"/>
      <c r="G282" s="228" t="s">
        <v>567</v>
      </c>
      <c r="H282" s="228">
        <v>2.5</v>
      </c>
      <c r="I282" s="228" t="s">
        <v>568</v>
      </c>
      <c r="J282" s="228">
        <v>2.5</v>
      </c>
      <c r="K282" s="152"/>
      <c r="L282" s="153"/>
      <c r="M282" s="154"/>
      <c r="N282" s="154"/>
    </row>
    <row r="283" spans="1:14" ht="15">
      <c r="A283" s="162"/>
      <c r="B283" s="163"/>
      <c r="C283" s="169" t="s">
        <v>569</v>
      </c>
      <c r="D283" s="172">
        <v>1</v>
      </c>
      <c r="E283" s="169"/>
      <c r="F283" s="172"/>
      <c r="G283" s="303"/>
      <c r="H283" s="303"/>
      <c r="I283" s="303" t="s">
        <v>568</v>
      </c>
      <c r="J283" s="303"/>
      <c r="K283" s="178"/>
      <c r="L283" s="170">
        <v>1</v>
      </c>
      <c r="M283" s="262">
        <v>1</v>
      </c>
      <c r="N283" s="154"/>
    </row>
    <row r="284" spans="1:14" ht="15">
      <c r="A284" s="162"/>
      <c r="B284" s="195" t="s">
        <v>570</v>
      </c>
      <c r="C284" s="180"/>
      <c r="D284" s="198">
        <f>SUM(D282:D283)</f>
        <v>3.5</v>
      </c>
      <c r="E284" s="261"/>
      <c r="F284" s="198">
        <f aca="true" t="shared" si="26" ref="F284:M284">SUM(F282:F283)</f>
        <v>0</v>
      </c>
      <c r="G284" s="261"/>
      <c r="H284" s="198">
        <f t="shared" si="26"/>
        <v>2.5</v>
      </c>
      <c r="I284" s="261"/>
      <c r="J284" s="198">
        <f t="shared" si="26"/>
        <v>2.5</v>
      </c>
      <c r="K284" s="198">
        <f t="shared" si="26"/>
        <v>0</v>
      </c>
      <c r="L284" s="315">
        <f t="shared" si="26"/>
        <v>1</v>
      </c>
      <c r="M284" s="315">
        <f t="shared" si="26"/>
        <v>1</v>
      </c>
      <c r="N284" s="154"/>
    </row>
    <row r="285" spans="1:14" ht="15">
      <c r="A285" s="162" t="s">
        <v>348</v>
      </c>
      <c r="B285" s="232" t="s">
        <v>571</v>
      </c>
      <c r="C285" s="169" t="s">
        <v>572</v>
      </c>
      <c r="D285" s="172">
        <v>0.2</v>
      </c>
      <c r="E285" s="169"/>
      <c r="F285" s="172"/>
      <c r="G285" s="169"/>
      <c r="H285" s="190"/>
      <c r="I285" s="317" t="s">
        <v>573</v>
      </c>
      <c r="J285" s="178"/>
      <c r="K285" s="178"/>
      <c r="L285" s="170">
        <v>0.2</v>
      </c>
      <c r="M285" s="262">
        <v>0.2</v>
      </c>
      <c r="N285" s="154"/>
    </row>
    <row r="286" spans="1:14" ht="15">
      <c r="A286" s="162"/>
      <c r="B286" s="195" t="s">
        <v>574</v>
      </c>
      <c r="C286" s="180"/>
      <c r="D286" s="354">
        <v>0.2</v>
      </c>
      <c r="E286" s="182"/>
      <c r="F286" s="183"/>
      <c r="G286" s="193"/>
      <c r="H286" s="198"/>
      <c r="I286" s="261"/>
      <c r="J286" s="198">
        <v>0</v>
      </c>
      <c r="K286" s="198">
        <v>0</v>
      </c>
      <c r="L286" s="289">
        <v>0.2</v>
      </c>
      <c r="M286" s="289">
        <v>0.2</v>
      </c>
      <c r="N286" s="154"/>
    </row>
    <row r="287" spans="1:14" ht="45">
      <c r="A287" s="201"/>
      <c r="B287" s="242" t="s">
        <v>575</v>
      </c>
      <c r="C287" s="243"/>
      <c r="D287" s="355">
        <f>D249+D266+D274+D281+D284+D286</f>
        <v>61.260000000000005</v>
      </c>
      <c r="E287" s="356"/>
      <c r="F287" s="355">
        <f aca="true" t="shared" si="27" ref="F287:N287">F249+F266+F274+F281+F284+F286</f>
        <v>14.9</v>
      </c>
      <c r="G287" s="356"/>
      <c r="H287" s="355">
        <f t="shared" si="27"/>
        <v>24.05</v>
      </c>
      <c r="I287" s="356"/>
      <c r="J287" s="355">
        <f t="shared" si="27"/>
        <v>16.349999999999998</v>
      </c>
      <c r="K287" s="355">
        <f t="shared" si="27"/>
        <v>5.65</v>
      </c>
      <c r="L287" s="273">
        <f t="shared" si="27"/>
        <v>22.31</v>
      </c>
      <c r="M287" s="273">
        <f t="shared" si="27"/>
        <v>9.36</v>
      </c>
      <c r="N287" s="273">
        <f t="shared" si="27"/>
        <v>12.950000000000001</v>
      </c>
    </row>
    <row r="288" spans="1:14" ht="15.75">
      <c r="A288" s="362"/>
      <c r="B288" s="357" t="s">
        <v>576</v>
      </c>
      <c r="C288" s="363">
        <v>282000</v>
      </c>
      <c r="D288" s="358"/>
      <c r="E288" s="359"/>
      <c r="F288" s="272"/>
      <c r="G288" s="360"/>
      <c r="H288" s="361"/>
      <c r="I288" s="361"/>
      <c r="J288" s="361"/>
      <c r="K288" s="361"/>
      <c r="L288" s="364">
        <f>L33+L83+L109+L160+L217+L235+L287</f>
        <v>158.342</v>
      </c>
      <c r="M288" s="364">
        <f>M33+M83+M109+M160+M217+M235+M287</f>
        <v>55.629000000000005</v>
      </c>
      <c r="N288" s="364">
        <f>N33+N83+N109+N160+N217+N235+N287</f>
        <v>102.71300000000001</v>
      </c>
    </row>
  </sheetData>
  <sheetProtection password="DDF5" sheet="1" objects="1" scenarios="1" selectLockedCells="1" selectUnlockedCells="1"/>
  <mergeCells count="2">
    <mergeCell ref="E1:F1"/>
    <mergeCell ref="G1:H1"/>
  </mergeCells>
  <printOptions/>
  <pageMargins left="0.49" right="0.14" top="0.69" bottom="0.32" header="0.29" footer="0.17"/>
  <pageSetup horizontalDpi="600" verticalDpi="600" orientation="landscape" paperSize="9" scale="82" r:id="rId1"/>
  <headerFooter alignWithMargins="0">
    <oddHeader>&amp;C
Covoare bituminoase&amp;RANEXA 9/1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2012-01-27T09:08:54Z</cp:lastPrinted>
  <dcterms:created xsi:type="dcterms:W3CDTF">2012-01-19T18:32:02Z</dcterms:created>
  <dcterms:modified xsi:type="dcterms:W3CDTF">2012-01-27T09:09:01Z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