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35" tabRatio="872" activeTab="0"/>
  </bookViews>
  <sheets>
    <sheet name="anexa 7a" sheetId="1" r:id="rId1"/>
  </sheets>
  <definedNames>
    <definedName name="_xlnm._FilterDatabase" localSheetId="0" hidden="1">'anexa 7a'!$A$5:$L$180</definedName>
    <definedName name="_xlnm.Print_Titles" localSheetId="0">'anexa 7a'!$2:$5</definedName>
  </definedNames>
  <calcPr fullCalcOnLoad="1"/>
</workbook>
</file>

<file path=xl/sharedStrings.xml><?xml version="1.0" encoding="utf-8"?>
<sst xmlns="http://schemas.openxmlformats.org/spreadsheetml/2006/main" count="337" uniqueCount="205">
  <si>
    <t xml:space="preserve">Documentaţii tehnico-economice </t>
  </si>
  <si>
    <t>Amenajare platforme verificare tonaj auto (locuri de parcare)</t>
  </si>
  <si>
    <t>84.B</t>
  </si>
  <si>
    <t>Asistenţă tehnică din partea proiectantului SF+PT Complex "Parc"</t>
  </si>
  <si>
    <t>70.B</t>
  </si>
  <si>
    <t>Total cap.84, din care:</t>
  </si>
  <si>
    <t>- pentru transport aerian</t>
  </si>
  <si>
    <t>- pentru transport rutier</t>
  </si>
  <si>
    <t>Consolidare podeţe</t>
  </si>
  <si>
    <t>68</t>
  </si>
  <si>
    <t>83</t>
  </si>
  <si>
    <t>84</t>
  </si>
  <si>
    <t>CONSILIUL JUDEŢEAN MUREŞ total, din care</t>
  </si>
  <si>
    <t>DIRECŢIA JUDEŢEANĂ PENTRU EVIDENŢA PERSOANEI total, din care:</t>
  </si>
  <si>
    <t>SPJ SALVAMONT total, din care:</t>
  </si>
  <si>
    <t>UNITĂŢI DE CULTURĂ total, din care:</t>
  </si>
  <si>
    <t>BIBLIOTECA JUDEŢEANĂ total, din care:</t>
  </si>
  <si>
    <t>MUZEUL JUDEŢEAN MUREŞ total, din care:</t>
  </si>
  <si>
    <t>FILARMONICA DE STAT TÎRGU MUREŞ total, din care:</t>
  </si>
  <si>
    <t>TEATRUL PENTRU COPII ŞI TINERET ARIEL TÂRGU MUREŞ total, din care:</t>
  </si>
  <si>
    <t>CAMERA AGRICOLĂ JUDEŢEANĂ MUREŞ total, din care:</t>
  </si>
  <si>
    <t>Lucrări de restaurare clădire Biblioteca Teleki - secţia de artă şi galeria Ion Vlasiu</t>
  </si>
  <si>
    <t>67.B</t>
  </si>
  <si>
    <t>Valori rectificate</t>
  </si>
  <si>
    <t>SF+PT+DE CIA Lunca Mureşului</t>
  </si>
  <si>
    <t>UNITĂŢI SANITARE, din care</t>
  </si>
  <si>
    <t>Reparaţii capitale Clinica Pediatrie</t>
  </si>
  <si>
    <t xml:space="preserve">Masă operaţii radiologică urologie Spitalul Clinic Judeţean Mureş </t>
  </si>
  <si>
    <t xml:space="preserve">Aparat RX cu braţ C pentru sala de operaţii Spitalul Clinic Judeţean Mureş </t>
  </si>
  <si>
    <t>Reparaţii capitale Clinica Infecţioase I</t>
  </si>
  <si>
    <t>Reparaţii capitale spaţii ambulatoare  şi spaţii Clinica Medicală</t>
  </si>
  <si>
    <t>Reparaţii capitale sistem de încălzire centrală  Clinica de Oncologie</t>
  </si>
  <si>
    <t>Reparaţii capitale clinica Pneumologie</t>
  </si>
  <si>
    <t>Reparaţii capitale Clinica Psihiatrie 1 şi 2, Endocrinologie</t>
  </si>
  <si>
    <t>SF + PT Clinica infectioase I (construirea unei noi sectii pentru Clinica infectioase II)</t>
  </si>
  <si>
    <t xml:space="preserve">SF + PT pentru constructia unui spital cu  S+P+2 nivele </t>
  </si>
  <si>
    <t>66.C</t>
  </si>
  <si>
    <t xml:space="preserve">Reorganizarea laboratorului de radiologie şi imagistică medicală </t>
  </si>
  <si>
    <t>SF Schimbare locaţie  Secţia de Pediatrie</t>
  </si>
  <si>
    <t>Modernizare laborator de analize medicale</t>
  </si>
  <si>
    <t>Proiectare Extindere clădire pentru mutarea secţiei de pediatrie</t>
  </si>
  <si>
    <t xml:space="preserve">Reparaţii capitale Pavilion Central   </t>
  </si>
  <si>
    <t xml:space="preserve">Uşi antiradiaţii plumb </t>
  </si>
  <si>
    <t>Reparaţii capitale  instalaţii apă Ambulatoriu Integrat</t>
  </si>
  <si>
    <t>Repataţii capitale reţea exterioară de apă Spitalul M."Dr.Gh.Marinescu" Tîrnăveni</t>
  </si>
  <si>
    <t>TOTAL CHELTUIELI DE INVESTIŢII 2012</t>
  </si>
  <si>
    <t xml:space="preserve">Consolidare pod DJ 106 km 87+164 </t>
  </si>
  <si>
    <t>Conslidare pod DJ 106 km 93+756</t>
  </si>
  <si>
    <t>Reabilitare DJ 136 - 136A Sg. de Pădure - Bezid</t>
  </si>
  <si>
    <t>Lărgire drum DJ 154J Breaza-Voivodeni-Glodeni km 10+800-13+900</t>
  </si>
  <si>
    <t>Reabilitare DJ 154E Reghin-Solovăstru+Jabeniţa</t>
  </si>
  <si>
    <t>Reabilitare DJ 142D Botorca-Deleni-Băgaciu</t>
  </si>
  <si>
    <t>Autoveicul transport personal şi echipament</t>
  </si>
  <si>
    <t>Refuncţionalizare  Secţia Ginecologie</t>
  </si>
  <si>
    <t>Ascensor targă Pavilion Central</t>
  </si>
  <si>
    <t>Realizare cameră motorizare subterană pentru ascensor</t>
  </si>
  <si>
    <t>Platformă heliport</t>
  </si>
  <si>
    <t>buget CJM</t>
  </si>
  <si>
    <t>Sistem de monitorizare funcţii vitale ATI</t>
  </si>
  <si>
    <t>Instrumentar chirurgical</t>
  </si>
  <si>
    <t>Aspirator secreţii bronşice</t>
  </si>
  <si>
    <t>Aparatură endoscopică urologie</t>
  </si>
  <si>
    <t>Densitometru cu ultrasunete</t>
  </si>
  <si>
    <t>Sistem de încălzire centrală Muzeul de Etnografie</t>
  </si>
  <si>
    <t>Taxe obligatorii aferente lucrărilor de investiţii, avize, acorduri</t>
  </si>
  <si>
    <t>Compresor</t>
  </si>
  <si>
    <t>Instalaţie aer condiţionat 4 săli</t>
  </si>
  <si>
    <t>Lampă UV cu braţ</t>
  </si>
  <si>
    <t>Vană de polipropilenă</t>
  </si>
  <si>
    <t>Secţia de istorie şi arheologie</t>
  </si>
  <si>
    <t>Completare sistem de supraveghere</t>
  </si>
  <si>
    <t>PT Reastaurare Muzeul de Vânătoare Castel Gurgiu</t>
  </si>
  <si>
    <t>PT Montare oglinzi</t>
  </si>
  <si>
    <t>PT reparaţii dale izolate la pista de aterizare-decolare, cale de rulare şi platforma B</t>
  </si>
  <si>
    <t>Echipament de întreţinere suprafeţe înierbate</t>
  </si>
  <si>
    <t>Echipamente de calcul (5 laptop, 15, calculatoare, imprimantă, 3 multifuncţional)</t>
  </si>
  <si>
    <t>Pachete software de proiectare asistată de calculator (CAD) - reactualizare</t>
  </si>
  <si>
    <t xml:space="preserve">Software </t>
  </si>
  <si>
    <t xml:space="preserve">Echipamente de calcul  </t>
  </si>
  <si>
    <t>Programe informatice</t>
  </si>
  <si>
    <t xml:space="preserve">Defibrilator  </t>
  </si>
  <si>
    <t>Restaurare picturi murale Biblioteca Teleki</t>
  </si>
  <si>
    <t>Laptop</t>
  </si>
  <si>
    <t>Încălzire centrală filiala Dîmbu Pietros</t>
  </si>
  <si>
    <t>Soft editare video</t>
  </si>
  <si>
    <t>Program informatic bibliotecă</t>
  </si>
  <si>
    <t xml:space="preserve">Instrumente muzicale </t>
  </si>
  <si>
    <t>Reparaţie capitală orgă</t>
  </si>
  <si>
    <t>Autoturism transport persoane 8+1 locuri</t>
  </si>
  <si>
    <t>CIA Glodeni</t>
  </si>
  <si>
    <t xml:space="preserve">SF+PT+DE pentru Reabilitare si recompartimentare corp cladire  - Pavilion principal (Castel ) la CIA Glodeni.                                               </t>
  </si>
  <si>
    <t>SF canalizare</t>
  </si>
  <si>
    <t>Montare a două bariere la parcarea din faţa complexului "Parc"</t>
  </si>
  <si>
    <t>Înlocuire conductă de transport apă Dn 200 mm sat Lechincioara, com Şincai</t>
  </si>
  <si>
    <t>Reamenajare şi recompartimentare CRCDN Ceuaş</t>
  </si>
  <si>
    <t>2</t>
  </si>
  <si>
    <t>din care</t>
  </si>
  <si>
    <t>DALI pod km 11+776 DJ 142C</t>
  </si>
  <si>
    <t>Sistem supraveghere</t>
  </si>
  <si>
    <t>Nr. crt.</t>
  </si>
  <si>
    <t>Total cap.51</t>
  </si>
  <si>
    <t>51.A</t>
  </si>
  <si>
    <t>Amenajare şi reabilitare pentru conversie spaţiu, din spaţiu hotelier în spaţiu administrativ</t>
  </si>
  <si>
    <t>51.B</t>
  </si>
  <si>
    <t>51.C</t>
  </si>
  <si>
    <t xml:space="preserve">PT Reparaţii sediu administrativ </t>
  </si>
  <si>
    <t>Reţea de calculatoare (switch, cablare, soft reţea, etc.)</t>
  </si>
  <si>
    <t>Server public</t>
  </si>
  <si>
    <t>Reactualizare PATJ</t>
  </si>
  <si>
    <t>Hărţi de risc</t>
  </si>
  <si>
    <t>GIS - amenajarea teritoriului şi urbanism</t>
  </si>
  <si>
    <t>Licenţe program deviz</t>
  </si>
  <si>
    <t>Total cap.67</t>
  </si>
  <si>
    <t>67.C</t>
  </si>
  <si>
    <t>SF+PT reabilitare  clădire Şcoala de Arte Tîrgu Mureş</t>
  </si>
  <si>
    <t>Total cap.70</t>
  </si>
  <si>
    <t>84.C</t>
  </si>
  <si>
    <t>54</t>
  </si>
  <si>
    <t>54.C</t>
  </si>
  <si>
    <t>67.A</t>
  </si>
  <si>
    <t>Clădire birouri şi depozite Muzeul de Ştiinţele Naturii, Horea nr. 24 - execuţie</t>
  </si>
  <si>
    <t>Montare lift la Biblioteca Judeţeană</t>
  </si>
  <si>
    <t>Secţia laborator restaurare conservare</t>
  </si>
  <si>
    <t>Secţia de arheologie</t>
  </si>
  <si>
    <t>Obiecte muzeale</t>
  </si>
  <si>
    <t>Secţia de artă</t>
  </si>
  <si>
    <t>Secţia de etnografie</t>
  </si>
  <si>
    <t>Secţia de ştiinţele naturii</t>
  </si>
  <si>
    <t>Palatul Culturii</t>
  </si>
  <si>
    <t>Castel Gurghiu</t>
  </si>
  <si>
    <t>1</t>
  </si>
  <si>
    <t>Amenajare clădire Teatrul pentru copii şi tineret ARIEL</t>
  </si>
  <si>
    <t>DIRECŢIA GENERALĂ DE ASISTENŢĂ SOCIALĂ ŞI PROTECŢIA COPILULUI MUREŞ total, din care:</t>
  </si>
  <si>
    <t>68.C</t>
  </si>
  <si>
    <t>68.B</t>
  </si>
  <si>
    <t>CRRN Călugăreni</t>
  </si>
  <si>
    <t>83.C</t>
  </si>
  <si>
    <t>Servicii de proiectare pentru clădirea Camerei Agricole</t>
  </si>
  <si>
    <t xml:space="preserve">Cap.bug. </t>
  </si>
  <si>
    <t>Cofinanţare dotări</t>
  </si>
  <si>
    <t>66.B</t>
  </si>
  <si>
    <t>Buget de stat+V proprii MS</t>
  </si>
  <si>
    <t>Studiu de fezabilitate Devierea drumului comunal DC123-DN15 Chirileu pentru extinderea aeroportului</t>
  </si>
  <si>
    <t>Alte cheltuieli de investiţii aflate în studiu</t>
  </si>
  <si>
    <t>Umidificatoare</t>
  </si>
  <si>
    <t>DGASPC</t>
  </si>
  <si>
    <t>PT+DE Amenajare bucătărie şi sală de mese la CRRN Reghin</t>
  </si>
  <si>
    <t>PT reabilitare şi compartimentare corp clădire pentru amenajare SIRU</t>
  </si>
  <si>
    <t>Alte cheltuieli de investiţii din fondul de dezvoltare şi venituri proprii</t>
  </si>
  <si>
    <t>Fond de dezvoltare şi venituri proprii</t>
  </si>
  <si>
    <t xml:space="preserve">Denumirea obiectivului </t>
  </si>
  <si>
    <t xml:space="preserve">Reparaţii capitale bucătărie centrală, sterilizare centrală şi extindere clădire pe 2 nivele pentru activităţi medicale </t>
  </si>
  <si>
    <t>Reparaţii capitale laborator biomecanică şi banca de os Clinica Ortopedie</t>
  </si>
  <si>
    <t xml:space="preserve">Reparaţii capitale compartiment litotriţie, radiologie,laborator analize medicale, amenajare spaţii pentru endocrinologie </t>
  </si>
  <si>
    <t xml:space="preserve">Lucrări de separare instalaţie alimentare cu gaz din incinta UMF Clinica Pediatrie şi Clinica Psihiatrie I-II </t>
  </si>
  <si>
    <t xml:space="preserve">Sistem climatizare şi ventilaţie  Laborator Clinica Medicală                  </t>
  </si>
  <si>
    <t>CĂMIN PENTRU PERSOANE VÂRSTNICE IDECIU DE JOS total, din care:</t>
  </si>
  <si>
    <t>SPITALUL MUNICIPAL TÂRNĂVENI total, din care:</t>
  </si>
  <si>
    <t>SPITALUL CLINIC JUDEŢEAN MUREŞ total, din care:</t>
  </si>
  <si>
    <t xml:space="preserve">Reabilitare sistem de încălzire al spitalului </t>
  </si>
  <si>
    <t>Influenţe</t>
  </si>
  <si>
    <t>RA AEROPORT TRANSILVANIA, total din care:</t>
  </si>
  <si>
    <t>Studiu de soluţie în postul trafo, pentru a doua alimentare din sursă publică</t>
  </si>
  <si>
    <t>Upgrade proiect balizaj şi marcaje pistă+căi de rulare +buzunare de întoarcere + platforme cu conformare la noile cerinţe de marcare</t>
  </si>
  <si>
    <t>Expertiză tehnică de evaluare staţie de epurare şi separator produse petroliere</t>
  </si>
  <si>
    <t>Litotritor cu Punch</t>
  </si>
  <si>
    <t>Sistem videoendoscopic</t>
  </si>
  <si>
    <t xml:space="preserve">Trusă endourologie </t>
  </si>
  <si>
    <t>Montare indicatoare rutiere DJ 142C</t>
  </si>
  <si>
    <t>Total cap.66</t>
  </si>
  <si>
    <t>Proiectare Reabilitarea, modernizarea şi echiparea ambulatoriului Spitalului Clinic Judeţean de Urgenţă Mureş</t>
  </si>
  <si>
    <t>Extindere şi copertină faţadă sudică aerogară, inclusiv taxe, avize şi cote legale</t>
  </si>
  <si>
    <t>Asistenţă tehnică  "Extindere şi copertină faţadă sudică aerogară"</t>
  </si>
  <si>
    <t>Scanner rapid</t>
  </si>
  <si>
    <t>Tarif de securitate</t>
  </si>
  <si>
    <t>Proiect sistem integrat de control 100% al bagajelor de cală (HBS)</t>
  </si>
  <si>
    <t>Aparat control RX cu TIP instalat cu tunel de mici dimensiuni (2 buc)</t>
  </si>
  <si>
    <t>Echipamente de securitate tip LEDS (2 buc)</t>
  </si>
  <si>
    <t>Termostat</t>
  </si>
  <si>
    <t>Dispozitiv de dezghetare-incalzire plasma</t>
  </si>
  <si>
    <t>EKG</t>
  </si>
  <si>
    <t>Doppler transcranian</t>
  </si>
  <si>
    <t>Pistol biopsie mamara</t>
  </si>
  <si>
    <t>Fierastrau autopsie</t>
  </si>
  <si>
    <t>Chiuveta chirurgicala</t>
  </si>
  <si>
    <t>Masa sala de operatie de uz oftalmologic</t>
  </si>
  <si>
    <t>Scaun chirurgical de uz oftalmologic</t>
  </si>
  <si>
    <t>Lampa sala de operatie oftalmologie</t>
  </si>
  <si>
    <t>Boiler apa calda centrala termica  Pediatrie (500 l)</t>
  </si>
  <si>
    <t>Extindere retea de canalizare Pavilion central</t>
  </si>
  <si>
    <t>Mobilier pentru dotarea laboratorului de radiologie si compartimentul ATI</t>
  </si>
  <si>
    <t>Pompa tip Willo</t>
  </si>
  <si>
    <t>RK retea canalizare Ambulator integrat</t>
  </si>
  <si>
    <t>Licenţe sisteme de operare</t>
  </si>
  <si>
    <t>Licenţă pachet aplicaţie office</t>
  </si>
  <si>
    <t>3</t>
  </si>
  <si>
    <t>4</t>
  </si>
  <si>
    <t>5</t>
  </si>
  <si>
    <t>6</t>
  </si>
  <si>
    <t xml:space="preserve">Prima dotare atelier creaţie </t>
  </si>
  <si>
    <t>Prima dotare echipamente şi instalaţii de sunet, lumină şi multimedia</t>
  </si>
  <si>
    <t>Prima dotare săli de spectacole</t>
  </si>
  <si>
    <t>Prima dotare scenă</t>
  </si>
  <si>
    <t>Prima dotare aparatură, obiecte şi mobilier funcţional pentru personalul artistic, tehnic, auxiliar şi administrativ</t>
  </si>
  <si>
    <t>Prevederi2012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</si>
</sst>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[$-418]d\ mmmm\ yyyy"/>
    <numFmt numFmtId="174" formatCode="[$-409]dddd\,\ mmmm\ dd\,\ yyyy"/>
    <numFmt numFmtId="175" formatCode="dd\.mm\.yyyy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4" borderId="0" applyNumberFormat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20" borderId="3" applyNumberFormat="0" applyAlignment="0" applyProtection="0"/>
    <xf numFmtId="0" fontId="15" fillId="7" borderId="1" applyNumberFormat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3" fillId="4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2" fontId="0" fillId="24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72" fontId="0" fillId="0" borderId="10" xfId="0" applyNumberFormat="1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49" fontId="3" fillId="4" borderId="10" xfId="49" applyNumberFormat="1" applyFont="1" applyFill="1" applyBorder="1" applyAlignment="1">
      <alignment horizontal="right" vertical="center" wrapText="1"/>
      <protection/>
    </xf>
    <xf numFmtId="49" fontId="3" fillId="4" borderId="10" xfId="49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3" fontId="3" fillId="4" borderId="10" xfId="0" applyNumberFormat="1" applyFont="1" applyFill="1" applyBorder="1" applyAlignment="1">
      <alignment vertical="center" wrapText="1"/>
    </xf>
    <xf numFmtId="49" fontId="0" fillId="0" borderId="10" xfId="49" applyNumberFormat="1" applyFont="1" applyFill="1" applyBorder="1" applyAlignment="1">
      <alignment vertical="center" wrapText="1"/>
      <protection/>
    </xf>
    <xf numFmtId="49" fontId="3" fillId="6" borderId="10" xfId="49" applyNumberFormat="1" applyFont="1" applyFill="1" applyBorder="1" applyAlignment="1">
      <alignment vertical="center" wrapText="1"/>
      <protection/>
    </xf>
    <xf numFmtId="3" fontId="2" fillId="6" borderId="10" xfId="49" applyNumberFormat="1" applyFont="1" applyFill="1" applyBorder="1" applyAlignment="1">
      <alignment horizontal="right" vertical="center" wrapText="1"/>
      <protection/>
    </xf>
    <xf numFmtId="0" fontId="4" fillId="21" borderId="10" xfId="0" applyFont="1" applyFill="1" applyBorder="1" applyAlignment="1">
      <alignment vertical="center" wrapText="1"/>
    </xf>
    <xf numFmtId="3" fontId="4" fillId="21" borderId="10" xfId="49" applyNumberFormat="1" applyFont="1" applyFill="1" applyBorder="1" applyAlignment="1">
      <alignment horizontal="right" vertical="center" wrapText="1"/>
      <protection/>
    </xf>
    <xf numFmtId="0" fontId="0" fillId="2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0" fillId="24" borderId="10" xfId="49" applyNumberFormat="1" applyFont="1" applyFill="1" applyBorder="1" applyAlignment="1">
      <alignment horizontal="right" vertical="center" wrapText="1"/>
      <protection/>
    </xf>
    <xf numFmtId="3" fontId="3" fillId="4" borderId="10" xfId="49" applyNumberFormat="1" applyFont="1" applyFill="1" applyBorder="1" applyAlignment="1">
      <alignment vertical="center" wrapText="1"/>
      <protection/>
    </xf>
    <xf numFmtId="49" fontId="0" fillId="24" borderId="10" xfId="49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6" borderId="10" xfId="0" applyFont="1" applyFill="1" applyBorder="1" applyAlignment="1">
      <alignment horizontal="right" vertical="center" wrapText="1"/>
    </xf>
    <xf numFmtId="0" fontId="4" fillId="21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24" borderId="10" xfId="0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3" fontId="2" fillId="4" borderId="10" xfId="0" applyNumberFormat="1" applyFont="1" applyFill="1" applyBorder="1" applyAlignment="1">
      <alignment horizontal="right" vertical="center" wrapText="1"/>
    </xf>
    <xf numFmtId="0" fontId="5" fillId="22" borderId="11" xfId="0" applyFont="1" applyFill="1" applyBorder="1" applyAlignment="1">
      <alignment horizontal="right" vertical="center" wrapText="1"/>
    </xf>
    <xf numFmtId="0" fontId="5" fillId="22" borderId="11" xfId="0" applyFont="1" applyFill="1" applyBorder="1" applyAlignment="1">
      <alignment horizontal="left" vertical="center" wrapText="1"/>
    </xf>
    <xf numFmtId="3" fontId="5" fillId="22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2"/>
  <sheetViews>
    <sheetView tabSelected="1" zoomScalePageLayoutView="0" workbookViewId="0" topLeftCell="A1">
      <pane xSplit="3" ySplit="5" topLeftCell="D2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37" sqref="F37"/>
    </sheetView>
  </sheetViews>
  <sheetFormatPr defaultColWidth="9.140625" defaultRowHeight="12.75"/>
  <cols>
    <col min="1" max="1" width="4.8515625" style="24" customWidth="1"/>
    <col min="2" max="2" width="5.421875" style="24" customWidth="1"/>
    <col min="3" max="3" width="75.00390625" style="25" customWidth="1"/>
    <col min="4" max="6" width="11.8515625" style="33" customWidth="1"/>
    <col min="7" max="8" width="10.8515625" style="25" customWidth="1"/>
    <col min="9" max="10" width="12.421875" style="25" customWidth="1"/>
    <col min="11" max="11" width="13.57421875" style="33" customWidth="1"/>
    <col min="12" max="16384" width="9.140625" style="33" customWidth="1"/>
  </cols>
  <sheetData>
    <row r="1" spans="1:10" s="32" customFormat="1" ht="13.5" thickBot="1">
      <c r="A1" s="40"/>
      <c r="B1" s="40"/>
      <c r="C1" s="41"/>
      <c r="G1" s="42"/>
      <c r="H1" s="42"/>
      <c r="I1" s="42"/>
      <c r="J1" s="42"/>
    </row>
    <row r="2" spans="1:10" s="32" customFormat="1" ht="15.75" thickBot="1">
      <c r="A2" s="59" t="s">
        <v>99</v>
      </c>
      <c r="B2" s="59" t="s">
        <v>138</v>
      </c>
      <c r="C2" s="59" t="s">
        <v>150</v>
      </c>
      <c r="D2" s="52" t="s">
        <v>204</v>
      </c>
      <c r="E2" s="52" t="s">
        <v>160</v>
      </c>
      <c r="F2" s="52" t="s">
        <v>23</v>
      </c>
      <c r="G2" s="55" t="s">
        <v>96</v>
      </c>
      <c r="H2" s="56"/>
      <c r="I2" s="57"/>
      <c r="J2" s="58"/>
    </row>
    <row r="3" spans="1:10" s="32" customFormat="1" ht="12.75" customHeight="1">
      <c r="A3" s="60"/>
      <c r="B3" s="60"/>
      <c r="C3" s="60"/>
      <c r="D3" s="53"/>
      <c r="E3" s="53"/>
      <c r="F3" s="53"/>
      <c r="G3" s="50" t="s">
        <v>57</v>
      </c>
      <c r="H3" s="50" t="s">
        <v>141</v>
      </c>
      <c r="I3" s="50" t="s">
        <v>149</v>
      </c>
      <c r="J3" s="50" t="s">
        <v>174</v>
      </c>
    </row>
    <row r="4" spans="1:10" s="32" customFormat="1" ht="49.5" customHeight="1" thickBot="1">
      <c r="A4" s="61"/>
      <c r="B4" s="61"/>
      <c r="C4" s="61"/>
      <c r="D4" s="54"/>
      <c r="E4" s="54"/>
      <c r="F4" s="54"/>
      <c r="G4" s="51"/>
      <c r="H4" s="51"/>
      <c r="I4" s="51"/>
      <c r="J4" s="51"/>
    </row>
    <row r="5" spans="1:10" s="43" customFormat="1" ht="13.5" thickBot="1">
      <c r="A5" s="38">
        <v>0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</row>
    <row r="6" spans="1:10" s="32" customFormat="1" ht="13.5" thickTop="1">
      <c r="A6" s="35"/>
      <c r="B6" s="35"/>
      <c r="C6" s="36" t="s">
        <v>45</v>
      </c>
      <c r="D6" s="37">
        <f aca="true" t="shared" si="0" ref="D6:J6">D7+D47+D50+D110+D158+D168+D170+D53+D172</f>
        <v>28611000</v>
      </c>
      <c r="E6" s="37">
        <f t="shared" si="0"/>
        <v>3169700</v>
      </c>
      <c r="F6" s="37">
        <f t="shared" si="0"/>
        <v>31780700</v>
      </c>
      <c r="G6" s="37">
        <f t="shared" si="0"/>
        <v>25260000</v>
      </c>
      <c r="H6" s="37">
        <f t="shared" si="0"/>
        <v>4256000</v>
      </c>
      <c r="I6" s="37">
        <f t="shared" si="0"/>
        <v>1414700</v>
      </c>
      <c r="J6" s="37">
        <f t="shared" si="0"/>
        <v>850000</v>
      </c>
    </row>
    <row r="7" spans="1:10" s="32" customFormat="1" ht="12.75">
      <c r="A7" s="10"/>
      <c r="B7" s="10"/>
      <c r="C7" s="11" t="s">
        <v>12</v>
      </c>
      <c r="D7" s="1">
        <f aca="true" t="shared" si="1" ref="D7:I7">D8+D26+D28+D30+D24</f>
        <v>11199000</v>
      </c>
      <c r="E7" s="1">
        <f t="shared" si="1"/>
        <v>-214000</v>
      </c>
      <c r="F7" s="1">
        <f t="shared" si="1"/>
        <v>10985000</v>
      </c>
      <c r="G7" s="1">
        <f t="shared" si="1"/>
        <v>10985000</v>
      </c>
      <c r="H7" s="1">
        <f t="shared" si="1"/>
        <v>0</v>
      </c>
      <c r="I7" s="1">
        <f t="shared" si="1"/>
        <v>0</v>
      </c>
      <c r="J7" s="1"/>
    </row>
    <row r="8" spans="1:10" s="32" customFormat="1" ht="12.75">
      <c r="A8" s="27"/>
      <c r="B8" s="27"/>
      <c r="C8" s="2" t="s">
        <v>100</v>
      </c>
      <c r="D8" s="6">
        <f aca="true" t="shared" si="2" ref="D8:I8">SUM(D9:D23)</f>
        <v>7169000</v>
      </c>
      <c r="E8" s="6">
        <f t="shared" si="2"/>
        <v>-2237000</v>
      </c>
      <c r="F8" s="6">
        <f t="shared" si="2"/>
        <v>4932000</v>
      </c>
      <c r="G8" s="6">
        <f t="shared" si="2"/>
        <v>4932000</v>
      </c>
      <c r="H8" s="6">
        <f t="shared" si="2"/>
        <v>0</v>
      </c>
      <c r="I8" s="6">
        <f t="shared" si="2"/>
        <v>0</v>
      </c>
      <c r="J8" s="6"/>
    </row>
    <row r="9" spans="1:10" s="32" customFormat="1" ht="12.75" customHeight="1">
      <c r="A9" s="26">
        <v>1</v>
      </c>
      <c r="B9" s="26" t="s">
        <v>101</v>
      </c>
      <c r="C9" s="3" t="s">
        <v>102</v>
      </c>
      <c r="D9" s="4">
        <v>1948000</v>
      </c>
      <c r="E9" s="4">
        <v>16000</v>
      </c>
      <c r="F9" s="4">
        <f>D9+E9</f>
        <v>1964000</v>
      </c>
      <c r="G9" s="4">
        <f>1948000+16000</f>
        <v>1964000</v>
      </c>
      <c r="H9" s="4"/>
      <c r="I9" s="4"/>
      <c r="J9" s="4"/>
    </row>
    <row r="10" spans="1:10" s="32" customFormat="1" ht="12.75">
      <c r="A10" s="26">
        <v>2</v>
      </c>
      <c r="B10" s="26" t="s">
        <v>103</v>
      </c>
      <c r="C10" s="3" t="s">
        <v>106</v>
      </c>
      <c r="D10" s="4">
        <v>16000</v>
      </c>
      <c r="E10" s="4"/>
      <c r="F10" s="4">
        <f aca="true" t="shared" si="3" ref="F10:F29">D10+E10</f>
        <v>16000</v>
      </c>
      <c r="G10" s="4">
        <v>16000</v>
      </c>
      <c r="H10" s="4"/>
      <c r="I10" s="4"/>
      <c r="J10" s="4"/>
    </row>
    <row r="11" spans="1:10" s="32" customFormat="1" ht="12.75">
      <c r="A11" s="26">
        <v>3</v>
      </c>
      <c r="B11" s="26" t="s">
        <v>104</v>
      </c>
      <c r="C11" s="3" t="s">
        <v>105</v>
      </c>
      <c r="D11" s="4">
        <v>150000</v>
      </c>
      <c r="E11" s="4">
        <v>5000</v>
      </c>
      <c r="F11" s="4">
        <f t="shared" si="3"/>
        <v>155000</v>
      </c>
      <c r="G11" s="4">
        <f>150000+5000</f>
        <v>155000</v>
      </c>
      <c r="H11" s="4"/>
      <c r="I11" s="4"/>
      <c r="J11" s="4"/>
    </row>
    <row r="12" spans="1:10" s="32" customFormat="1" ht="12.75">
      <c r="A12" s="26">
        <v>4</v>
      </c>
      <c r="B12" s="26" t="s">
        <v>104</v>
      </c>
      <c r="C12" s="3" t="s">
        <v>107</v>
      </c>
      <c r="D12" s="4">
        <v>28000</v>
      </c>
      <c r="E12" s="4"/>
      <c r="F12" s="4">
        <f t="shared" si="3"/>
        <v>28000</v>
      </c>
      <c r="G12" s="4">
        <v>28000</v>
      </c>
      <c r="H12" s="4"/>
      <c r="I12" s="4"/>
      <c r="J12" s="4"/>
    </row>
    <row r="13" spans="1:10" s="32" customFormat="1" ht="12.75">
      <c r="A13" s="26">
        <v>5</v>
      </c>
      <c r="B13" s="26" t="s">
        <v>104</v>
      </c>
      <c r="C13" s="3" t="s">
        <v>75</v>
      </c>
      <c r="D13" s="4">
        <v>152000</v>
      </c>
      <c r="E13" s="4"/>
      <c r="F13" s="4">
        <f t="shared" si="3"/>
        <v>152000</v>
      </c>
      <c r="G13" s="4">
        <v>152000</v>
      </c>
      <c r="H13" s="4"/>
      <c r="I13" s="4"/>
      <c r="J13" s="4"/>
    </row>
    <row r="14" spans="1:10" s="32" customFormat="1" ht="12.75">
      <c r="A14" s="26">
        <v>6</v>
      </c>
      <c r="B14" s="26" t="s">
        <v>104</v>
      </c>
      <c r="C14" s="5" t="s">
        <v>76</v>
      </c>
      <c r="D14" s="4">
        <v>4000</v>
      </c>
      <c r="E14" s="4">
        <v>-4000</v>
      </c>
      <c r="F14" s="4">
        <f t="shared" si="3"/>
        <v>0</v>
      </c>
      <c r="G14" s="4">
        <f>4000-4000</f>
        <v>0</v>
      </c>
      <c r="H14" s="4"/>
      <c r="I14" s="4"/>
      <c r="J14" s="4"/>
    </row>
    <row r="15" spans="1:10" s="32" customFormat="1" ht="12.75">
      <c r="A15" s="26">
        <v>7</v>
      </c>
      <c r="B15" s="26" t="s">
        <v>104</v>
      </c>
      <c r="C15" s="5" t="s">
        <v>77</v>
      </c>
      <c r="D15" s="4">
        <v>40000</v>
      </c>
      <c r="E15" s="4"/>
      <c r="F15" s="4">
        <f t="shared" si="3"/>
        <v>40000</v>
      </c>
      <c r="G15" s="4">
        <v>40000</v>
      </c>
      <c r="H15" s="4"/>
      <c r="I15" s="4"/>
      <c r="J15" s="4"/>
    </row>
    <row r="16" spans="1:10" s="32" customFormat="1" ht="12.75">
      <c r="A16" s="26">
        <v>8</v>
      </c>
      <c r="B16" s="26" t="s">
        <v>104</v>
      </c>
      <c r="C16" s="3" t="s">
        <v>108</v>
      </c>
      <c r="D16" s="4">
        <v>26000</v>
      </c>
      <c r="E16" s="4"/>
      <c r="F16" s="4">
        <f t="shared" si="3"/>
        <v>26000</v>
      </c>
      <c r="G16" s="4">
        <v>26000</v>
      </c>
      <c r="H16" s="4"/>
      <c r="I16" s="4"/>
      <c r="J16" s="4"/>
    </row>
    <row r="17" spans="1:10" s="32" customFormat="1" ht="12.75">
      <c r="A17" s="26">
        <v>9</v>
      </c>
      <c r="B17" s="26" t="s">
        <v>104</v>
      </c>
      <c r="C17" s="3" t="s">
        <v>109</v>
      </c>
      <c r="D17" s="4">
        <v>292000</v>
      </c>
      <c r="E17" s="4"/>
      <c r="F17" s="4">
        <f t="shared" si="3"/>
        <v>292000</v>
      </c>
      <c r="G17" s="4">
        <v>292000</v>
      </c>
      <c r="H17" s="4"/>
      <c r="I17" s="4"/>
      <c r="J17" s="4"/>
    </row>
    <row r="18" spans="1:10" s="32" customFormat="1" ht="12.75">
      <c r="A18" s="26">
        <v>10</v>
      </c>
      <c r="B18" s="26" t="s">
        <v>104</v>
      </c>
      <c r="C18" s="3" t="s">
        <v>3</v>
      </c>
      <c r="D18" s="4">
        <v>20000</v>
      </c>
      <c r="E18" s="4"/>
      <c r="F18" s="4">
        <f t="shared" si="3"/>
        <v>20000</v>
      </c>
      <c r="G18" s="4">
        <v>20000</v>
      </c>
      <c r="H18" s="4"/>
      <c r="I18" s="4"/>
      <c r="J18" s="4"/>
    </row>
    <row r="19" spans="1:10" s="32" customFormat="1" ht="12.75">
      <c r="A19" s="26">
        <v>11</v>
      </c>
      <c r="B19" s="26" t="s">
        <v>104</v>
      </c>
      <c r="C19" s="5" t="s">
        <v>110</v>
      </c>
      <c r="D19" s="4">
        <v>150000</v>
      </c>
      <c r="E19" s="4"/>
      <c r="F19" s="4">
        <f t="shared" si="3"/>
        <v>150000</v>
      </c>
      <c r="G19" s="4">
        <v>150000</v>
      </c>
      <c r="H19" s="4"/>
      <c r="I19" s="4"/>
      <c r="J19" s="4"/>
    </row>
    <row r="20" spans="1:10" s="32" customFormat="1" ht="12.75">
      <c r="A20" s="26">
        <v>12</v>
      </c>
      <c r="B20" s="26" t="s">
        <v>104</v>
      </c>
      <c r="C20" s="5" t="s">
        <v>111</v>
      </c>
      <c r="D20" s="4">
        <v>21000</v>
      </c>
      <c r="E20" s="4"/>
      <c r="F20" s="4">
        <f t="shared" si="3"/>
        <v>21000</v>
      </c>
      <c r="G20" s="4">
        <v>21000</v>
      </c>
      <c r="H20" s="4"/>
      <c r="I20" s="4"/>
      <c r="J20" s="4"/>
    </row>
    <row r="21" spans="1:10" s="32" customFormat="1" ht="12.75">
      <c r="A21" s="26">
        <v>13</v>
      </c>
      <c r="B21" s="26" t="s">
        <v>104</v>
      </c>
      <c r="C21" s="5" t="s">
        <v>92</v>
      </c>
      <c r="D21" s="4">
        <v>29000</v>
      </c>
      <c r="E21" s="4"/>
      <c r="F21" s="4">
        <f t="shared" si="3"/>
        <v>29000</v>
      </c>
      <c r="G21" s="4">
        <v>29000</v>
      </c>
      <c r="H21" s="4"/>
      <c r="I21" s="4"/>
      <c r="J21" s="4"/>
    </row>
    <row r="22" spans="1:10" s="32" customFormat="1" ht="12.75">
      <c r="A22" s="26">
        <v>14</v>
      </c>
      <c r="B22" s="26"/>
      <c r="C22" s="5" t="s">
        <v>143</v>
      </c>
      <c r="D22" s="4">
        <v>4293000</v>
      </c>
      <c r="E22" s="4">
        <v>-2259000</v>
      </c>
      <c r="F22" s="4">
        <f t="shared" si="3"/>
        <v>2034000</v>
      </c>
      <c r="G22" s="4">
        <f>3253000+1040000-2259000</f>
        <v>2034000</v>
      </c>
      <c r="H22" s="4"/>
      <c r="I22" s="4"/>
      <c r="J22" s="4"/>
    </row>
    <row r="23" spans="1:10" s="32" customFormat="1" ht="12.75">
      <c r="A23" s="26">
        <v>15</v>
      </c>
      <c r="B23" s="26" t="s">
        <v>104</v>
      </c>
      <c r="C23" s="5" t="s">
        <v>173</v>
      </c>
      <c r="D23" s="4"/>
      <c r="E23" s="4">
        <v>5000</v>
      </c>
      <c r="F23" s="4">
        <f t="shared" si="3"/>
        <v>5000</v>
      </c>
      <c r="G23" s="4">
        <v>5000</v>
      </c>
      <c r="H23" s="4"/>
      <c r="I23" s="4"/>
      <c r="J23" s="4"/>
    </row>
    <row r="24" spans="1:11" s="49" customFormat="1" ht="12.75">
      <c r="A24" s="27"/>
      <c r="B24" s="27"/>
      <c r="C24" s="8" t="s">
        <v>169</v>
      </c>
      <c r="D24" s="9">
        <f aca="true" t="shared" si="4" ref="D24:I24">SUM(D25:D25)</f>
        <v>0</v>
      </c>
      <c r="E24" s="9">
        <f t="shared" si="4"/>
        <v>48000</v>
      </c>
      <c r="F24" s="9">
        <f t="shared" si="4"/>
        <v>48000</v>
      </c>
      <c r="G24" s="9">
        <f t="shared" si="4"/>
        <v>48000</v>
      </c>
      <c r="H24" s="9">
        <f t="shared" si="4"/>
        <v>0</v>
      </c>
      <c r="I24" s="9">
        <f t="shared" si="4"/>
        <v>0</v>
      </c>
      <c r="J24" s="9"/>
      <c r="K24" s="32"/>
    </row>
    <row r="25" spans="1:10" s="32" customFormat="1" ht="25.5">
      <c r="A25" s="26">
        <v>16</v>
      </c>
      <c r="B25" s="26" t="s">
        <v>36</v>
      </c>
      <c r="C25" s="5" t="s">
        <v>170</v>
      </c>
      <c r="D25" s="4"/>
      <c r="E25" s="4">
        <v>48000</v>
      </c>
      <c r="F25" s="4">
        <f t="shared" si="3"/>
        <v>48000</v>
      </c>
      <c r="G25" s="4">
        <v>48000</v>
      </c>
      <c r="H25" s="4"/>
      <c r="I25" s="4"/>
      <c r="J25" s="4"/>
    </row>
    <row r="26" spans="1:10" s="32" customFormat="1" ht="12.75">
      <c r="A26" s="27"/>
      <c r="B26" s="27"/>
      <c r="C26" s="8" t="s">
        <v>112</v>
      </c>
      <c r="D26" s="9">
        <f aca="true" t="shared" si="5" ref="D26:I26">SUM(D27:D27)</f>
        <v>70000</v>
      </c>
      <c r="E26" s="9">
        <f t="shared" si="5"/>
        <v>0</v>
      </c>
      <c r="F26" s="9">
        <f t="shared" si="5"/>
        <v>70000</v>
      </c>
      <c r="G26" s="9">
        <f t="shared" si="5"/>
        <v>70000</v>
      </c>
      <c r="H26" s="9">
        <f t="shared" si="5"/>
        <v>0</v>
      </c>
      <c r="I26" s="9">
        <f t="shared" si="5"/>
        <v>0</v>
      </c>
      <c r="J26" s="9"/>
    </row>
    <row r="27" spans="1:10" s="32" customFormat="1" ht="12.75">
      <c r="A27" s="26">
        <v>17</v>
      </c>
      <c r="B27" s="26" t="s">
        <v>113</v>
      </c>
      <c r="C27" s="7" t="s">
        <v>114</v>
      </c>
      <c r="D27" s="4">
        <v>70000</v>
      </c>
      <c r="E27" s="4"/>
      <c r="F27" s="4">
        <f t="shared" si="3"/>
        <v>70000</v>
      </c>
      <c r="G27" s="4">
        <v>70000</v>
      </c>
      <c r="H27" s="4"/>
      <c r="I27" s="4"/>
      <c r="J27" s="4"/>
    </row>
    <row r="28" spans="1:10" s="32" customFormat="1" ht="12.75">
      <c r="A28" s="27"/>
      <c r="B28" s="27"/>
      <c r="C28" s="8" t="s">
        <v>115</v>
      </c>
      <c r="D28" s="6">
        <f aca="true" t="shared" si="6" ref="D28:I28">SUM(D29:D29)</f>
        <v>423000</v>
      </c>
      <c r="E28" s="6">
        <f t="shared" si="6"/>
        <v>0</v>
      </c>
      <c r="F28" s="6">
        <f t="shared" si="6"/>
        <v>423000</v>
      </c>
      <c r="G28" s="6">
        <f t="shared" si="6"/>
        <v>423000</v>
      </c>
      <c r="H28" s="6">
        <f t="shared" si="6"/>
        <v>0</v>
      </c>
      <c r="I28" s="6">
        <f t="shared" si="6"/>
        <v>0</v>
      </c>
      <c r="J28" s="6"/>
    </row>
    <row r="29" spans="1:10" s="32" customFormat="1" ht="12.75">
      <c r="A29" s="26">
        <v>18</v>
      </c>
      <c r="B29" s="26" t="s">
        <v>4</v>
      </c>
      <c r="C29" s="7" t="s">
        <v>93</v>
      </c>
      <c r="D29" s="4">
        <v>423000</v>
      </c>
      <c r="E29" s="4"/>
      <c r="F29" s="4">
        <f t="shared" si="3"/>
        <v>423000</v>
      </c>
      <c r="G29" s="4">
        <f>423000</f>
        <v>423000</v>
      </c>
      <c r="H29" s="4"/>
      <c r="I29" s="4"/>
      <c r="J29" s="4"/>
    </row>
    <row r="30" spans="1:10" s="32" customFormat="1" ht="12.75">
      <c r="A30" s="27"/>
      <c r="B30" s="27"/>
      <c r="C30" s="8" t="s">
        <v>5</v>
      </c>
      <c r="D30" s="6">
        <f aca="true" t="shared" si="7" ref="D30:I30">D31+D44</f>
        <v>3537000</v>
      </c>
      <c r="E30" s="6">
        <f t="shared" si="7"/>
        <v>1975000</v>
      </c>
      <c r="F30" s="6">
        <f t="shared" si="7"/>
        <v>5512000</v>
      </c>
      <c r="G30" s="6">
        <f t="shared" si="7"/>
        <v>5512000</v>
      </c>
      <c r="H30" s="6">
        <f t="shared" si="7"/>
        <v>0</v>
      </c>
      <c r="I30" s="6">
        <f t="shared" si="7"/>
        <v>0</v>
      </c>
      <c r="J30" s="6"/>
    </row>
    <row r="31" spans="1:10" s="32" customFormat="1" ht="12.75">
      <c r="A31" s="27"/>
      <c r="B31" s="27"/>
      <c r="C31" s="39" t="s">
        <v>7</v>
      </c>
      <c r="D31" s="6">
        <f aca="true" t="shared" si="8" ref="D31:I31">SUM(D32:D43)</f>
        <v>3537000</v>
      </c>
      <c r="E31" s="6">
        <f t="shared" si="8"/>
        <v>92000</v>
      </c>
      <c r="F31" s="6">
        <f t="shared" si="8"/>
        <v>3629000</v>
      </c>
      <c r="G31" s="6">
        <f t="shared" si="8"/>
        <v>3629000</v>
      </c>
      <c r="H31" s="6">
        <f t="shared" si="8"/>
        <v>0</v>
      </c>
      <c r="I31" s="6">
        <f t="shared" si="8"/>
        <v>0</v>
      </c>
      <c r="J31" s="6"/>
    </row>
    <row r="32" spans="1:10" s="32" customFormat="1" ht="12.75">
      <c r="A32" s="26">
        <v>19</v>
      </c>
      <c r="B32" s="26" t="s">
        <v>2</v>
      </c>
      <c r="C32" s="3" t="s">
        <v>48</v>
      </c>
      <c r="D32" s="4">
        <v>800000</v>
      </c>
      <c r="E32" s="4"/>
      <c r="F32" s="4">
        <f aca="true" t="shared" si="9" ref="F32:F46">D32+E32</f>
        <v>800000</v>
      </c>
      <c r="G32" s="4">
        <v>800000</v>
      </c>
      <c r="H32" s="4"/>
      <c r="I32" s="4"/>
      <c r="J32" s="4"/>
    </row>
    <row r="33" spans="1:10" s="32" customFormat="1" ht="12.75">
      <c r="A33" s="26">
        <v>20</v>
      </c>
      <c r="B33" s="26" t="s">
        <v>2</v>
      </c>
      <c r="C33" s="3" t="s">
        <v>49</v>
      </c>
      <c r="D33" s="4">
        <v>500000</v>
      </c>
      <c r="E33" s="4"/>
      <c r="F33" s="4">
        <f t="shared" si="9"/>
        <v>500000</v>
      </c>
      <c r="G33" s="4">
        <v>500000</v>
      </c>
      <c r="H33" s="4"/>
      <c r="I33" s="4"/>
      <c r="J33" s="4"/>
    </row>
    <row r="34" spans="1:10" s="32" customFormat="1" ht="12.75">
      <c r="A34" s="26">
        <v>21</v>
      </c>
      <c r="B34" s="26" t="s">
        <v>2</v>
      </c>
      <c r="C34" s="3" t="s">
        <v>50</v>
      </c>
      <c r="D34" s="4">
        <v>150000</v>
      </c>
      <c r="E34" s="4"/>
      <c r="F34" s="4">
        <f t="shared" si="9"/>
        <v>150000</v>
      </c>
      <c r="G34" s="4">
        <v>150000</v>
      </c>
      <c r="H34" s="4"/>
      <c r="I34" s="4"/>
      <c r="J34" s="4"/>
    </row>
    <row r="35" spans="1:10" s="32" customFormat="1" ht="12.75">
      <c r="A35" s="26">
        <v>22</v>
      </c>
      <c r="B35" s="26" t="s">
        <v>2</v>
      </c>
      <c r="C35" s="3" t="s">
        <v>51</v>
      </c>
      <c r="D35" s="4">
        <v>150000</v>
      </c>
      <c r="E35" s="4"/>
      <c r="F35" s="4">
        <f t="shared" si="9"/>
        <v>150000</v>
      </c>
      <c r="G35" s="4">
        <v>150000</v>
      </c>
      <c r="H35" s="4"/>
      <c r="I35" s="4"/>
      <c r="J35" s="4"/>
    </row>
    <row r="36" spans="1:10" s="32" customFormat="1" ht="12.75">
      <c r="A36" s="26">
        <v>23</v>
      </c>
      <c r="B36" s="26" t="s">
        <v>2</v>
      </c>
      <c r="C36" s="3" t="s">
        <v>1</v>
      </c>
      <c r="D36" s="4">
        <v>100000</v>
      </c>
      <c r="E36" s="4"/>
      <c r="F36" s="4">
        <f t="shared" si="9"/>
        <v>100000</v>
      </c>
      <c r="G36" s="4">
        <v>100000</v>
      </c>
      <c r="H36" s="4"/>
      <c r="I36" s="4"/>
      <c r="J36" s="4"/>
    </row>
    <row r="37" spans="1:10" s="32" customFormat="1" ht="12.75">
      <c r="A37" s="26">
        <v>24</v>
      </c>
      <c r="B37" s="26" t="s">
        <v>116</v>
      </c>
      <c r="C37" s="3" t="s">
        <v>46</v>
      </c>
      <c r="D37" s="4">
        <v>450000</v>
      </c>
      <c r="E37" s="4"/>
      <c r="F37" s="4">
        <f t="shared" si="9"/>
        <v>450000</v>
      </c>
      <c r="G37" s="4">
        <v>450000</v>
      </c>
      <c r="H37" s="4"/>
      <c r="I37" s="4"/>
      <c r="J37" s="4"/>
    </row>
    <row r="38" spans="1:10" s="32" customFormat="1" ht="12.75">
      <c r="A38" s="26">
        <v>25</v>
      </c>
      <c r="B38" s="26" t="s">
        <v>116</v>
      </c>
      <c r="C38" s="3" t="s">
        <v>47</v>
      </c>
      <c r="D38" s="4">
        <v>500000</v>
      </c>
      <c r="E38" s="4"/>
      <c r="F38" s="4">
        <f t="shared" si="9"/>
        <v>500000</v>
      </c>
      <c r="G38" s="4">
        <v>500000</v>
      </c>
      <c r="H38" s="4"/>
      <c r="I38" s="4"/>
      <c r="J38" s="4"/>
    </row>
    <row r="39" spans="1:10" s="32" customFormat="1" ht="12.75">
      <c r="A39" s="26">
        <v>26</v>
      </c>
      <c r="B39" s="26" t="s">
        <v>116</v>
      </c>
      <c r="C39" s="3" t="s">
        <v>8</v>
      </c>
      <c r="D39" s="4">
        <v>50000</v>
      </c>
      <c r="E39" s="4"/>
      <c r="F39" s="4">
        <f t="shared" si="9"/>
        <v>50000</v>
      </c>
      <c r="G39" s="4">
        <v>50000</v>
      </c>
      <c r="H39" s="4"/>
      <c r="I39" s="4"/>
      <c r="J39" s="4"/>
    </row>
    <row r="40" spans="1:10" s="32" customFormat="1" ht="12.75">
      <c r="A40" s="26">
        <v>27</v>
      </c>
      <c r="B40" s="26" t="s">
        <v>116</v>
      </c>
      <c r="C40" s="3" t="s">
        <v>0</v>
      </c>
      <c r="D40" s="4">
        <v>746000</v>
      </c>
      <c r="E40" s="4"/>
      <c r="F40" s="4">
        <f t="shared" si="9"/>
        <v>746000</v>
      </c>
      <c r="G40" s="4">
        <v>746000</v>
      </c>
      <c r="H40" s="4"/>
      <c r="I40" s="4"/>
      <c r="J40" s="4"/>
    </row>
    <row r="41" spans="1:10" s="32" customFormat="1" ht="25.5">
      <c r="A41" s="26">
        <v>28</v>
      </c>
      <c r="B41" s="26" t="s">
        <v>116</v>
      </c>
      <c r="C41" s="3" t="s">
        <v>142</v>
      </c>
      <c r="D41" s="4">
        <v>80000</v>
      </c>
      <c r="E41" s="4"/>
      <c r="F41" s="4">
        <f t="shared" si="9"/>
        <v>80000</v>
      </c>
      <c r="G41" s="4">
        <v>80000</v>
      </c>
      <c r="H41" s="4"/>
      <c r="I41" s="4"/>
      <c r="J41" s="4"/>
    </row>
    <row r="42" spans="1:10" s="32" customFormat="1" ht="12.75">
      <c r="A42" s="26">
        <v>29</v>
      </c>
      <c r="B42" s="26" t="s">
        <v>116</v>
      </c>
      <c r="C42" s="3" t="s">
        <v>97</v>
      </c>
      <c r="D42" s="4">
        <v>11000</v>
      </c>
      <c r="E42" s="4"/>
      <c r="F42" s="4">
        <f t="shared" si="9"/>
        <v>11000</v>
      </c>
      <c r="G42" s="4">
        <v>11000</v>
      </c>
      <c r="H42" s="4"/>
      <c r="I42" s="4"/>
      <c r="J42" s="4"/>
    </row>
    <row r="43" spans="1:10" s="32" customFormat="1" ht="12.75">
      <c r="A43" s="26">
        <v>30</v>
      </c>
      <c r="B43" s="26" t="s">
        <v>2</v>
      </c>
      <c r="C43" s="3" t="s">
        <v>168</v>
      </c>
      <c r="D43" s="4"/>
      <c r="E43" s="4">
        <v>92000</v>
      </c>
      <c r="F43" s="4">
        <f t="shared" si="9"/>
        <v>92000</v>
      </c>
      <c r="G43" s="4">
        <v>92000</v>
      </c>
      <c r="H43" s="4"/>
      <c r="I43" s="4"/>
      <c r="J43" s="4"/>
    </row>
    <row r="44" spans="1:10" s="32" customFormat="1" ht="12.75">
      <c r="A44" s="27"/>
      <c r="B44" s="27"/>
      <c r="C44" s="39" t="s">
        <v>6</v>
      </c>
      <c r="D44" s="6">
        <f aca="true" t="shared" si="10" ref="D44:I44">SUM(D45:D46)</f>
        <v>0</v>
      </c>
      <c r="E44" s="6">
        <f t="shared" si="10"/>
        <v>1883000</v>
      </c>
      <c r="F44" s="6">
        <f t="shared" si="10"/>
        <v>1883000</v>
      </c>
      <c r="G44" s="6">
        <f t="shared" si="10"/>
        <v>1883000</v>
      </c>
      <c r="H44" s="6">
        <f t="shared" si="10"/>
        <v>0</v>
      </c>
      <c r="I44" s="6">
        <f t="shared" si="10"/>
        <v>0</v>
      </c>
      <c r="J44" s="6"/>
    </row>
    <row r="45" spans="1:10" s="32" customFormat="1" ht="12.75">
      <c r="A45" s="26">
        <v>31</v>
      </c>
      <c r="B45" s="26" t="s">
        <v>2</v>
      </c>
      <c r="C45" s="3" t="s">
        <v>171</v>
      </c>
      <c r="D45" s="4"/>
      <c r="E45" s="4">
        <v>1875000</v>
      </c>
      <c r="F45" s="4">
        <f t="shared" si="9"/>
        <v>1875000</v>
      </c>
      <c r="G45" s="4">
        <v>1875000</v>
      </c>
      <c r="H45" s="4"/>
      <c r="I45" s="4"/>
      <c r="J45" s="4"/>
    </row>
    <row r="46" spans="1:10" s="32" customFormat="1" ht="12.75">
      <c r="A46" s="26">
        <v>32</v>
      </c>
      <c r="B46" s="26" t="s">
        <v>116</v>
      </c>
      <c r="C46" s="3" t="s">
        <v>172</v>
      </c>
      <c r="D46" s="4"/>
      <c r="E46" s="4">
        <v>8000</v>
      </c>
      <c r="F46" s="4">
        <f t="shared" si="9"/>
        <v>8000</v>
      </c>
      <c r="G46" s="4">
        <v>8000</v>
      </c>
      <c r="H46" s="4"/>
      <c r="I46" s="4"/>
      <c r="J46" s="4"/>
    </row>
    <row r="47" spans="1:10" s="32" customFormat="1" ht="12.75">
      <c r="A47" s="10"/>
      <c r="B47" s="10" t="s">
        <v>117</v>
      </c>
      <c r="C47" s="11" t="s">
        <v>13</v>
      </c>
      <c r="D47" s="1">
        <f aca="true" t="shared" si="11" ref="D47:I47">SUM(D48:D49)</f>
        <v>25000</v>
      </c>
      <c r="E47" s="1">
        <f t="shared" si="11"/>
        <v>0</v>
      </c>
      <c r="F47" s="1">
        <f t="shared" si="11"/>
        <v>25000</v>
      </c>
      <c r="G47" s="1">
        <f t="shared" si="11"/>
        <v>25000</v>
      </c>
      <c r="H47" s="1">
        <f t="shared" si="11"/>
        <v>0</v>
      </c>
      <c r="I47" s="1">
        <f t="shared" si="11"/>
        <v>0</v>
      </c>
      <c r="J47" s="1"/>
    </row>
    <row r="48" spans="1:10" s="32" customFormat="1" ht="12.75">
      <c r="A48" s="26">
        <v>1</v>
      </c>
      <c r="B48" s="26" t="s">
        <v>118</v>
      </c>
      <c r="C48" s="12" t="s">
        <v>78</v>
      </c>
      <c r="D48" s="4">
        <v>20000</v>
      </c>
      <c r="E48" s="4"/>
      <c r="F48" s="4">
        <f>D48+E48</f>
        <v>20000</v>
      </c>
      <c r="G48" s="4">
        <v>20000</v>
      </c>
      <c r="H48" s="4"/>
      <c r="I48" s="4"/>
      <c r="J48" s="4"/>
    </row>
    <row r="49" spans="1:10" s="32" customFormat="1" ht="12.75">
      <c r="A49" s="26">
        <v>2</v>
      </c>
      <c r="B49" s="26" t="s">
        <v>118</v>
      </c>
      <c r="C49" s="12" t="s">
        <v>79</v>
      </c>
      <c r="D49" s="4">
        <v>5000</v>
      </c>
      <c r="E49" s="4"/>
      <c r="F49" s="4">
        <f>D49+E49</f>
        <v>5000</v>
      </c>
      <c r="G49" s="4">
        <v>5000</v>
      </c>
      <c r="H49" s="4"/>
      <c r="I49" s="4"/>
      <c r="J49" s="4"/>
    </row>
    <row r="50" spans="1:10" s="32" customFormat="1" ht="12.75">
      <c r="A50" s="10"/>
      <c r="B50" s="10" t="s">
        <v>117</v>
      </c>
      <c r="C50" s="11" t="s">
        <v>14</v>
      </c>
      <c r="D50" s="13">
        <f aca="true" t="shared" si="12" ref="D50:I50">SUM(D51:D52)</f>
        <v>57000</v>
      </c>
      <c r="E50" s="13">
        <f t="shared" si="12"/>
        <v>0</v>
      </c>
      <c r="F50" s="13">
        <f t="shared" si="12"/>
        <v>57000</v>
      </c>
      <c r="G50" s="13">
        <f t="shared" si="12"/>
        <v>57000</v>
      </c>
      <c r="H50" s="13">
        <f t="shared" si="12"/>
        <v>0</v>
      </c>
      <c r="I50" s="13">
        <f t="shared" si="12"/>
        <v>0</v>
      </c>
      <c r="J50" s="13"/>
    </row>
    <row r="51" spans="1:10" s="32" customFormat="1" ht="12.75">
      <c r="A51" s="26">
        <v>1</v>
      </c>
      <c r="B51" s="26" t="s">
        <v>118</v>
      </c>
      <c r="C51" s="12" t="s">
        <v>52</v>
      </c>
      <c r="D51" s="4">
        <v>50000</v>
      </c>
      <c r="E51" s="4"/>
      <c r="F51" s="4">
        <f>D51+E51</f>
        <v>50000</v>
      </c>
      <c r="G51" s="4">
        <v>50000</v>
      </c>
      <c r="H51" s="4"/>
      <c r="I51" s="4"/>
      <c r="J51" s="4"/>
    </row>
    <row r="52" spans="1:10" s="32" customFormat="1" ht="12.75">
      <c r="A52" s="26">
        <v>2</v>
      </c>
      <c r="B52" s="26" t="s">
        <v>118</v>
      </c>
      <c r="C52" s="12" t="s">
        <v>80</v>
      </c>
      <c r="D52" s="4">
        <v>7000</v>
      </c>
      <c r="E52" s="4"/>
      <c r="F52" s="4">
        <f>D52+E52</f>
        <v>7000</v>
      </c>
      <c r="G52" s="4">
        <v>7000</v>
      </c>
      <c r="H52" s="4"/>
      <c r="I52" s="4"/>
      <c r="J52" s="4"/>
    </row>
    <row r="53" spans="1:10" s="32" customFormat="1" ht="12.75">
      <c r="A53" s="28"/>
      <c r="B53" s="28"/>
      <c r="C53" s="15" t="s">
        <v>25</v>
      </c>
      <c r="D53" s="16">
        <f aca="true" t="shared" si="13" ref="D53:I53">D54+D75</f>
        <v>11448000</v>
      </c>
      <c r="E53" s="16">
        <f t="shared" si="13"/>
        <v>-1209300</v>
      </c>
      <c r="F53" s="16">
        <f t="shared" si="13"/>
        <v>10238700</v>
      </c>
      <c r="G53" s="16">
        <f t="shared" si="13"/>
        <v>4568000</v>
      </c>
      <c r="H53" s="16">
        <f t="shared" si="13"/>
        <v>4256000</v>
      </c>
      <c r="I53" s="16">
        <f t="shared" si="13"/>
        <v>1414700</v>
      </c>
      <c r="J53" s="16"/>
    </row>
    <row r="54" spans="1:10" s="32" customFormat="1" ht="12.75">
      <c r="A54" s="29"/>
      <c r="B54" s="29">
        <v>66</v>
      </c>
      <c r="C54" s="17" t="s">
        <v>158</v>
      </c>
      <c r="D54" s="18">
        <f aca="true" t="shared" si="14" ref="D54:I54">SUM(D55:D74)</f>
        <v>9656000</v>
      </c>
      <c r="E54" s="18">
        <f t="shared" si="14"/>
        <v>-1352000</v>
      </c>
      <c r="F54" s="18">
        <f t="shared" si="14"/>
        <v>8304000</v>
      </c>
      <c r="G54" s="18">
        <f t="shared" si="14"/>
        <v>3068000</v>
      </c>
      <c r="H54" s="18">
        <f t="shared" si="14"/>
        <v>4256000</v>
      </c>
      <c r="I54" s="18">
        <f t="shared" si="14"/>
        <v>980000</v>
      </c>
      <c r="J54" s="18"/>
    </row>
    <row r="55" spans="1:10" s="32" customFormat="1" ht="12.75">
      <c r="A55" s="26">
        <v>1</v>
      </c>
      <c r="B55" s="26" t="s">
        <v>36</v>
      </c>
      <c r="C55" s="14" t="s">
        <v>26</v>
      </c>
      <c r="D55" s="4">
        <v>7000</v>
      </c>
      <c r="E55" s="4">
        <v>197000</v>
      </c>
      <c r="F55" s="4">
        <f aca="true" t="shared" si="15" ref="F55:F74">D55+E55</f>
        <v>204000</v>
      </c>
      <c r="G55" s="4">
        <v>7000</v>
      </c>
      <c r="H55" s="4">
        <v>197000</v>
      </c>
      <c r="I55" s="4"/>
      <c r="J55" s="4"/>
    </row>
    <row r="56" spans="1:10" s="32" customFormat="1" ht="25.5">
      <c r="A56" s="26">
        <v>2</v>
      </c>
      <c r="B56" s="26" t="s">
        <v>36</v>
      </c>
      <c r="C56" s="14" t="s">
        <v>151</v>
      </c>
      <c r="D56" s="4">
        <v>6730000</v>
      </c>
      <c r="E56" s="4">
        <v>-2608000</v>
      </c>
      <c r="F56" s="4">
        <f t="shared" si="15"/>
        <v>4122000</v>
      </c>
      <c r="G56" s="4">
        <v>1122000</v>
      </c>
      <c r="H56" s="4">
        <f>5608000-2608000</f>
        <v>3000000</v>
      </c>
      <c r="I56" s="4"/>
      <c r="J56" s="4"/>
    </row>
    <row r="57" spans="1:10" s="32" customFormat="1" ht="12.75">
      <c r="A57" s="26">
        <v>3</v>
      </c>
      <c r="B57" s="26" t="s">
        <v>36</v>
      </c>
      <c r="C57" s="14" t="s">
        <v>27</v>
      </c>
      <c r="D57" s="4">
        <v>10000</v>
      </c>
      <c r="E57" s="4"/>
      <c r="F57" s="4">
        <f t="shared" si="15"/>
        <v>10000</v>
      </c>
      <c r="G57" s="4">
        <v>10000</v>
      </c>
      <c r="H57" s="4"/>
      <c r="I57" s="4"/>
      <c r="J57" s="4"/>
    </row>
    <row r="58" spans="1:10" s="32" customFormat="1" ht="12.75">
      <c r="A58" s="26">
        <v>4</v>
      </c>
      <c r="B58" s="26" t="s">
        <v>36</v>
      </c>
      <c r="C58" s="14" t="s">
        <v>28</v>
      </c>
      <c r="D58" s="4">
        <v>13000</v>
      </c>
      <c r="E58" s="4"/>
      <c r="F58" s="4">
        <f t="shared" si="15"/>
        <v>13000</v>
      </c>
      <c r="G58" s="4">
        <v>13000</v>
      </c>
      <c r="H58" s="4"/>
      <c r="I58" s="4"/>
      <c r="J58" s="4"/>
    </row>
    <row r="59" spans="1:10" s="32" customFormat="1" ht="12.75">
      <c r="A59" s="26">
        <v>5</v>
      </c>
      <c r="B59" s="26" t="s">
        <v>36</v>
      </c>
      <c r="C59" s="14" t="s">
        <v>29</v>
      </c>
      <c r="D59" s="4">
        <v>60000</v>
      </c>
      <c r="E59" s="4">
        <v>400000</v>
      </c>
      <c r="F59" s="4">
        <f t="shared" si="15"/>
        <v>460000</v>
      </c>
      <c r="G59" s="4">
        <v>60000</v>
      </c>
      <c r="H59" s="4">
        <v>400000</v>
      </c>
      <c r="I59" s="4"/>
      <c r="J59" s="4"/>
    </row>
    <row r="60" spans="1:10" s="32" customFormat="1" ht="12.75">
      <c r="A60" s="26">
        <v>6</v>
      </c>
      <c r="B60" s="26" t="s">
        <v>36</v>
      </c>
      <c r="C60" s="14" t="s">
        <v>152</v>
      </c>
      <c r="D60" s="4">
        <v>50000</v>
      </c>
      <c r="E60" s="4"/>
      <c r="F60" s="4">
        <f t="shared" si="15"/>
        <v>50000</v>
      </c>
      <c r="G60" s="4">
        <v>50000</v>
      </c>
      <c r="H60" s="4"/>
      <c r="I60" s="4"/>
      <c r="J60" s="4"/>
    </row>
    <row r="61" spans="1:10" s="32" customFormat="1" ht="12.75">
      <c r="A61" s="26">
        <v>7</v>
      </c>
      <c r="B61" s="26" t="s">
        <v>36</v>
      </c>
      <c r="C61" s="14" t="s">
        <v>30</v>
      </c>
      <c r="D61" s="4">
        <v>28000</v>
      </c>
      <c r="E61" s="4"/>
      <c r="F61" s="4">
        <f t="shared" si="15"/>
        <v>28000</v>
      </c>
      <c r="G61" s="4">
        <v>28000</v>
      </c>
      <c r="H61" s="4"/>
      <c r="I61" s="4"/>
      <c r="J61" s="4"/>
    </row>
    <row r="62" spans="1:10" s="32" customFormat="1" ht="12.75">
      <c r="A62" s="26">
        <v>8</v>
      </c>
      <c r="B62" s="26" t="s">
        <v>36</v>
      </c>
      <c r="C62" s="14" t="s">
        <v>31</v>
      </c>
      <c r="D62" s="4">
        <v>9000</v>
      </c>
      <c r="E62" s="4"/>
      <c r="F62" s="4">
        <f t="shared" si="15"/>
        <v>9000</v>
      </c>
      <c r="G62" s="4">
        <v>9000</v>
      </c>
      <c r="H62" s="4"/>
      <c r="I62" s="4"/>
      <c r="J62" s="4"/>
    </row>
    <row r="63" spans="1:10" s="32" customFormat="1" ht="25.5">
      <c r="A63" s="26">
        <v>9</v>
      </c>
      <c r="B63" s="26" t="s">
        <v>36</v>
      </c>
      <c r="C63" s="14" t="s">
        <v>153</v>
      </c>
      <c r="D63" s="4">
        <v>35000</v>
      </c>
      <c r="E63" s="4">
        <v>335000</v>
      </c>
      <c r="F63" s="4">
        <f t="shared" si="15"/>
        <v>370000</v>
      </c>
      <c r="G63" s="4">
        <v>35000</v>
      </c>
      <c r="H63" s="4">
        <v>335000</v>
      </c>
      <c r="I63" s="4"/>
      <c r="J63" s="4"/>
    </row>
    <row r="64" spans="1:10" s="32" customFormat="1" ht="12.75">
      <c r="A64" s="26">
        <v>10</v>
      </c>
      <c r="B64" s="26" t="s">
        <v>36</v>
      </c>
      <c r="C64" s="14" t="s">
        <v>32</v>
      </c>
      <c r="D64" s="4">
        <v>6000</v>
      </c>
      <c r="E64" s="4"/>
      <c r="F64" s="4">
        <f t="shared" si="15"/>
        <v>6000</v>
      </c>
      <c r="G64" s="4">
        <v>6000</v>
      </c>
      <c r="H64" s="4"/>
      <c r="I64" s="4"/>
      <c r="J64" s="4"/>
    </row>
    <row r="65" spans="1:10" s="32" customFormat="1" ht="12.75">
      <c r="A65" s="26">
        <v>11</v>
      </c>
      <c r="B65" s="26" t="s">
        <v>36</v>
      </c>
      <c r="C65" s="14" t="s">
        <v>33</v>
      </c>
      <c r="D65" s="4">
        <v>30000</v>
      </c>
      <c r="E65" s="4"/>
      <c r="F65" s="4">
        <f t="shared" si="15"/>
        <v>30000</v>
      </c>
      <c r="G65" s="4">
        <v>30000</v>
      </c>
      <c r="H65" s="4"/>
      <c r="I65" s="4"/>
      <c r="J65" s="4"/>
    </row>
    <row r="66" spans="1:10" s="32" customFormat="1" ht="12.75">
      <c r="A66" s="26">
        <v>12</v>
      </c>
      <c r="B66" s="26" t="s">
        <v>36</v>
      </c>
      <c r="C66" s="14" t="s">
        <v>34</v>
      </c>
      <c r="D66" s="4">
        <v>350000</v>
      </c>
      <c r="E66" s="4"/>
      <c r="F66" s="4">
        <f t="shared" si="15"/>
        <v>350000</v>
      </c>
      <c r="G66" s="4">
        <v>350000</v>
      </c>
      <c r="H66" s="4"/>
      <c r="I66" s="4"/>
      <c r="J66" s="4"/>
    </row>
    <row r="67" spans="1:10" s="32" customFormat="1" ht="12.75">
      <c r="A67" s="26">
        <v>13</v>
      </c>
      <c r="B67" s="26" t="s">
        <v>36</v>
      </c>
      <c r="C67" s="14" t="s">
        <v>35</v>
      </c>
      <c r="D67" s="4">
        <v>400000</v>
      </c>
      <c r="E67" s="4"/>
      <c r="F67" s="4">
        <f t="shared" si="15"/>
        <v>400000</v>
      </c>
      <c r="G67" s="4">
        <v>400000</v>
      </c>
      <c r="H67" s="4"/>
      <c r="I67" s="4"/>
      <c r="J67" s="4"/>
    </row>
    <row r="68" spans="1:10" s="32" customFormat="1" ht="25.5">
      <c r="A68" s="26">
        <v>14</v>
      </c>
      <c r="B68" s="26" t="s">
        <v>36</v>
      </c>
      <c r="C68" s="14" t="s">
        <v>154</v>
      </c>
      <c r="D68" s="4">
        <v>150000</v>
      </c>
      <c r="E68" s="4"/>
      <c r="F68" s="4">
        <f t="shared" si="15"/>
        <v>150000</v>
      </c>
      <c r="G68" s="4">
        <v>150000</v>
      </c>
      <c r="H68" s="4"/>
      <c r="I68" s="4"/>
      <c r="J68" s="4"/>
    </row>
    <row r="69" spans="1:10" s="32" customFormat="1" ht="12.75">
      <c r="A69" s="26">
        <v>15</v>
      </c>
      <c r="B69" s="26" t="s">
        <v>36</v>
      </c>
      <c r="C69" s="14" t="s">
        <v>155</v>
      </c>
      <c r="D69" s="4">
        <v>40000</v>
      </c>
      <c r="E69" s="4"/>
      <c r="F69" s="4">
        <f t="shared" si="15"/>
        <v>40000</v>
      </c>
      <c r="G69" s="4">
        <v>40000</v>
      </c>
      <c r="H69" s="4"/>
      <c r="I69" s="4"/>
      <c r="J69" s="4"/>
    </row>
    <row r="70" spans="1:10" s="32" customFormat="1" ht="12.75">
      <c r="A70" s="26">
        <v>16</v>
      </c>
      <c r="B70" s="26" t="s">
        <v>36</v>
      </c>
      <c r="C70" s="14" t="s">
        <v>139</v>
      </c>
      <c r="D70" s="4">
        <v>758000</v>
      </c>
      <c r="E70" s="4">
        <v>-16300</v>
      </c>
      <c r="F70" s="4">
        <f t="shared" si="15"/>
        <v>741700</v>
      </c>
      <c r="G70" s="4">
        <f>758000-16300</f>
        <v>741700</v>
      </c>
      <c r="H70" s="4"/>
      <c r="I70" s="4"/>
      <c r="J70" s="4"/>
    </row>
    <row r="71" spans="1:10" s="32" customFormat="1" ht="12.75">
      <c r="A71" s="26">
        <v>17</v>
      </c>
      <c r="B71" s="26" t="s">
        <v>36</v>
      </c>
      <c r="C71" s="14" t="s">
        <v>148</v>
      </c>
      <c r="D71" s="4">
        <v>980000</v>
      </c>
      <c r="E71" s="4"/>
      <c r="F71" s="4">
        <f t="shared" si="15"/>
        <v>980000</v>
      </c>
      <c r="G71" s="4"/>
      <c r="H71" s="4"/>
      <c r="I71" s="4">
        <v>980000</v>
      </c>
      <c r="J71" s="4"/>
    </row>
    <row r="72" spans="1:10" s="32" customFormat="1" ht="12.75">
      <c r="A72" s="26">
        <v>18</v>
      </c>
      <c r="B72" s="26" t="s">
        <v>36</v>
      </c>
      <c r="C72" s="14" t="s">
        <v>165</v>
      </c>
      <c r="D72" s="4"/>
      <c r="E72" s="4">
        <v>16800</v>
      </c>
      <c r="F72" s="4">
        <f t="shared" si="15"/>
        <v>16800</v>
      </c>
      <c r="G72" s="4">
        <v>800</v>
      </c>
      <c r="H72" s="4">
        <v>16000</v>
      </c>
      <c r="I72" s="4"/>
      <c r="J72" s="4"/>
    </row>
    <row r="73" spans="1:10" s="32" customFormat="1" ht="12.75">
      <c r="A73" s="26">
        <v>19</v>
      </c>
      <c r="B73" s="26" t="s">
        <v>36</v>
      </c>
      <c r="C73" s="14" t="s">
        <v>166</v>
      </c>
      <c r="D73" s="4"/>
      <c r="E73" s="4">
        <v>219500</v>
      </c>
      <c r="F73" s="4">
        <f t="shared" si="15"/>
        <v>219500</v>
      </c>
      <c r="G73" s="4">
        <v>10500</v>
      </c>
      <c r="H73" s="4">
        <v>209000</v>
      </c>
      <c r="I73" s="4"/>
      <c r="J73" s="4"/>
    </row>
    <row r="74" spans="1:10" s="32" customFormat="1" ht="12.75">
      <c r="A74" s="26">
        <v>20</v>
      </c>
      <c r="B74" s="26" t="s">
        <v>36</v>
      </c>
      <c r="C74" s="14" t="s">
        <v>167</v>
      </c>
      <c r="D74" s="4"/>
      <c r="E74" s="4">
        <v>104000</v>
      </c>
      <c r="F74" s="4">
        <f t="shared" si="15"/>
        <v>104000</v>
      </c>
      <c r="G74" s="4">
        <v>5000</v>
      </c>
      <c r="H74" s="4">
        <v>99000</v>
      </c>
      <c r="I74" s="4"/>
      <c r="J74" s="4"/>
    </row>
    <row r="75" spans="1:10" s="32" customFormat="1" ht="12.75">
      <c r="A75" s="29"/>
      <c r="B75" s="29">
        <v>66</v>
      </c>
      <c r="C75" s="17" t="s">
        <v>157</v>
      </c>
      <c r="D75" s="18">
        <f>SUM(D76:D109)</f>
        <v>1792000</v>
      </c>
      <c r="E75" s="18">
        <f aca="true" t="shared" si="16" ref="E75:J75">SUM(E76:E109)</f>
        <v>142700</v>
      </c>
      <c r="F75" s="18">
        <f t="shared" si="16"/>
        <v>1934700</v>
      </c>
      <c r="G75" s="18">
        <f t="shared" si="16"/>
        <v>1500000</v>
      </c>
      <c r="H75" s="18">
        <f t="shared" si="16"/>
        <v>0</v>
      </c>
      <c r="I75" s="18">
        <f t="shared" si="16"/>
        <v>434700</v>
      </c>
      <c r="J75" s="18">
        <f t="shared" si="16"/>
        <v>0</v>
      </c>
    </row>
    <row r="76" spans="1:10" s="32" customFormat="1" ht="12.75">
      <c r="A76" s="26">
        <v>1</v>
      </c>
      <c r="B76" s="26" t="s">
        <v>140</v>
      </c>
      <c r="C76" s="14" t="s">
        <v>55</v>
      </c>
      <c r="D76" s="4">
        <v>20000</v>
      </c>
      <c r="E76" s="4"/>
      <c r="F76" s="4">
        <f aca="true" t="shared" si="17" ref="F76:F109">D76+E76</f>
        <v>20000</v>
      </c>
      <c r="G76" s="4">
        <v>20000</v>
      </c>
      <c r="H76" s="4"/>
      <c r="I76" s="4"/>
      <c r="J76" s="4"/>
    </row>
    <row r="77" spans="1:10" s="32" customFormat="1" ht="12.75">
      <c r="A77" s="26">
        <v>2</v>
      </c>
      <c r="B77" s="26" t="s">
        <v>36</v>
      </c>
      <c r="C77" s="14" t="s">
        <v>37</v>
      </c>
      <c r="D77" s="4">
        <v>80000</v>
      </c>
      <c r="E77" s="4"/>
      <c r="F77" s="4">
        <f t="shared" si="17"/>
        <v>80000</v>
      </c>
      <c r="G77" s="4">
        <v>80000</v>
      </c>
      <c r="H77" s="4"/>
      <c r="I77" s="4"/>
      <c r="J77" s="4"/>
    </row>
    <row r="78" spans="1:10" s="32" customFormat="1" ht="12.75">
      <c r="A78" s="26">
        <v>3</v>
      </c>
      <c r="B78" s="26" t="s">
        <v>36</v>
      </c>
      <c r="C78" s="14" t="s">
        <v>159</v>
      </c>
      <c r="D78" s="4">
        <v>135000</v>
      </c>
      <c r="E78" s="4"/>
      <c r="F78" s="4">
        <f t="shared" si="17"/>
        <v>135000</v>
      </c>
      <c r="G78" s="4">
        <v>135000</v>
      </c>
      <c r="H78" s="4"/>
      <c r="I78" s="4"/>
      <c r="J78" s="4"/>
    </row>
    <row r="79" spans="1:10" s="32" customFormat="1" ht="12.75">
      <c r="A79" s="26">
        <v>4</v>
      </c>
      <c r="B79" s="26" t="s">
        <v>36</v>
      </c>
      <c r="C79" s="14" t="s">
        <v>53</v>
      </c>
      <c r="D79" s="4">
        <v>260000</v>
      </c>
      <c r="E79" s="4"/>
      <c r="F79" s="4">
        <f t="shared" si="17"/>
        <v>260000</v>
      </c>
      <c r="G79" s="4">
        <v>260000</v>
      </c>
      <c r="H79" s="4"/>
      <c r="I79" s="4"/>
      <c r="J79" s="4"/>
    </row>
    <row r="80" spans="1:10" s="32" customFormat="1" ht="12.75">
      <c r="A80" s="26">
        <v>5</v>
      </c>
      <c r="B80" s="26" t="s">
        <v>36</v>
      </c>
      <c r="C80" s="14" t="s">
        <v>38</v>
      </c>
      <c r="D80" s="4">
        <v>20000</v>
      </c>
      <c r="E80" s="4"/>
      <c r="F80" s="4">
        <f t="shared" si="17"/>
        <v>20000</v>
      </c>
      <c r="G80" s="4">
        <v>20000</v>
      </c>
      <c r="H80" s="4"/>
      <c r="I80" s="4"/>
      <c r="J80" s="4"/>
    </row>
    <row r="81" spans="1:10" s="32" customFormat="1" ht="12.75">
      <c r="A81" s="26">
        <v>6</v>
      </c>
      <c r="B81" s="26" t="s">
        <v>36</v>
      </c>
      <c r="C81" s="14" t="s">
        <v>39</v>
      </c>
      <c r="D81" s="4">
        <v>150000</v>
      </c>
      <c r="E81" s="4"/>
      <c r="F81" s="4">
        <f t="shared" si="17"/>
        <v>150000</v>
      </c>
      <c r="G81" s="4">
        <v>150000</v>
      </c>
      <c r="H81" s="4"/>
      <c r="I81" s="4"/>
      <c r="J81" s="4"/>
    </row>
    <row r="82" spans="1:10" s="32" customFormat="1" ht="12.75">
      <c r="A82" s="26">
        <v>7</v>
      </c>
      <c r="B82" s="26" t="s">
        <v>36</v>
      </c>
      <c r="C82" s="14" t="s">
        <v>40</v>
      </c>
      <c r="D82" s="4">
        <v>30000</v>
      </c>
      <c r="E82" s="4"/>
      <c r="F82" s="4">
        <f t="shared" si="17"/>
        <v>30000</v>
      </c>
      <c r="G82" s="4">
        <v>30000</v>
      </c>
      <c r="H82" s="4"/>
      <c r="I82" s="4"/>
      <c r="J82" s="4"/>
    </row>
    <row r="83" spans="1:10" s="32" customFormat="1" ht="12.75">
      <c r="A83" s="26">
        <v>8</v>
      </c>
      <c r="B83" s="26" t="s">
        <v>36</v>
      </c>
      <c r="C83" s="14" t="s">
        <v>43</v>
      </c>
      <c r="D83" s="4">
        <v>70000</v>
      </c>
      <c r="E83" s="4"/>
      <c r="F83" s="4">
        <f t="shared" si="17"/>
        <v>70000</v>
      </c>
      <c r="G83" s="4">
        <v>70000</v>
      </c>
      <c r="H83" s="4"/>
      <c r="I83" s="4"/>
      <c r="J83" s="4"/>
    </row>
    <row r="84" spans="1:10" s="32" customFormat="1" ht="12.75">
      <c r="A84" s="26">
        <v>9</v>
      </c>
      <c r="B84" s="26" t="s">
        <v>36</v>
      </c>
      <c r="C84" s="14" t="s">
        <v>44</v>
      </c>
      <c r="D84" s="4">
        <v>200000</v>
      </c>
      <c r="E84" s="4"/>
      <c r="F84" s="4">
        <f t="shared" si="17"/>
        <v>200000</v>
      </c>
      <c r="G84" s="4">
        <v>200000</v>
      </c>
      <c r="H84" s="4"/>
      <c r="I84" s="4"/>
      <c r="J84" s="4"/>
    </row>
    <row r="85" spans="1:10" s="32" customFormat="1" ht="12.75">
      <c r="A85" s="26">
        <v>10</v>
      </c>
      <c r="B85" s="26" t="s">
        <v>36</v>
      </c>
      <c r="C85" s="14" t="s">
        <v>41</v>
      </c>
      <c r="D85" s="4">
        <v>325000</v>
      </c>
      <c r="E85" s="4"/>
      <c r="F85" s="4">
        <f t="shared" si="17"/>
        <v>325000</v>
      </c>
      <c r="G85" s="4">
        <v>325000</v>
      </c>
      <c r="H85" s="4"/>
      <c r="I85" s="4"/>
      <c r="J85" s="4"/>
    </row>
    <row r="86" spans="1:10" s="32" customFormat="1" ht="12.75">
      <c r="A86" s="26">
        <v>11</v>
      </c>
      <c r="B86" s="26" t="s">
        <v>36</v>
      </c>
      <c r="C86" s="14" t="s">
        <v>54</v>
      </c>
      <c r="D86" s="4">
        <v>120000</v>
      </c>
      <c r="E86" s="4"/>
      <c r="F86" s="4">
        <f t="shared" si="17"/>
        <v>120000</v>
      </c>
      <c r="G86" s="4">
        <v>120000</v>
      </c>
      <c r="H86" s="4"/>
      <c r="I86" s="4"/>
      <c r="J86" s="4"/>
    </row>
    <row r="87" spans="1:10" s="32" customFormat="1" ht="12.75">
      <c r="A87" s="26">
        <v>12</v>
      </c>
      <c r="B87" s="26" t="s">
        <v>36</v>
      </c>
      <c r="C87" s="14" t="s">
        <v>42</v>
      </c>
      <c r="D87" s="4">
        <v>60000</v>
      </c>
      <c r="E87" s="4"/>
      <c r="F87" s="4">
        <f t="shared" si="17"/>
        <v>60000</v>
      </c>
      <c r="G87" s="4">
        <v>60000</v>
      </c>
      <c r="H87" s="4"/>
      <c r="I87" s="4"/>
      <c r="J87" s="4"/>
    </row>
    <row r="88" spans="1:10" s="32" customFormat="1" ht="12.75">
      <c r="A88" s="26">
        <v>13</v>
      </c>
      <c r="B88" s="26" t="s">
        <v>140</v>
      </c>
      <c r="C88" s="14" t="s">
        <v>56</v>
      </c>
      <c r="D88" s="4">
        <v>30000</v>
      </c>
      <c r="E88" s="4"/>
      <c r="F88" s="4">
        <f t="shared" si="17"/>
        <v>30000</v>
      </c>
      <c r="G88" s="4">
        <v>30000</v>
      </c>
      <c r="H88" s="4"/>
      <c r="I88" s="4"/>
      <c r="J88" s="4"/>
    </row>
    <row r="89" spans="1:10" s="32" customFormat="1" ht="12.75">
      <c r="A89" s="26">
        <v>14</v>
      </c>
      <c r="B89" s="26" t="s">
        <v>36</v>
      </c>
      <c r="C89" s="14" t="s">
        <v>58</v>
      </c>
      <c r="D89" s="4">
        <v>46000</v>
      </c>
      <c r="E89" s="4"/>
      <c r="F89" s="4">
        <f t="shared" si="17"/>
        <v>46000</v>
      </c>
      <c r="G89" s="4"/>
      <c r="H89" s="4"/>
      <c r="I89" s="4">
        <v>46000</v>
      </c>
      <c r="J89" s="4"/>
    </row>
    <row r="90" spans="1:10" s="32" customFormat="1" ht="12.75">
      <c r="A90" s="26">
        <v>15</v>
      </c>
      <c r="B90" s="26" t="s">
        <v>36</v>
      </c>
      <c r="C90" s="14" t="s">
        <v>59</v>
      </c>
      <c r="D90" s="4">
        <v>21000</v>
      </c>
      <c r="E90" s="4"/>
      <c r="F90" s="4">
        <f t="shared" si="17"/>
        <v>21000</v>
      </c>
      <c r="G90" s="4"/>
      <c r="H90" s="4"/>
      <c r="I90" s="4">
        <v>21000</v>
      </c>
      <c r="J90" s="4"/>
    </row>
    <row r="91" spans="1:10" s="32" customFormat="1" ht="12.75">
      <c r="A91" s="26">
        <v>16</v>
      </c>
      <c r="B91" s="26" t="s">
        <v>36</v>
      </c>
      <c r="C91" s="14" t="s">
        <v>60</v>
      </c>
      <c r="D91" s="4">
        <v>20000</v>
      </c>
      <c r="E91" s="4">
        <v>-10000</v>
      </c>
      <c r="F91" s="4">
        <f t="shared" si="17"/>
        <v>10000</v>
      </c>
      <c r="G91" s="4"/>
      <c r="H91" s="4"/>
      <c r="I91" s="4">
        <f>20000-10000</f>
        <v>10000</v>
      </c>
      <c r="J91" s="4"/>
    </row>
    <row r="92" spans="1:10" s="32" customFormat="1" ht="12.75">
      <c r="A92" s="26">
        <v>17</v>
      </c>
      <c r="B92" s="26" t="s">
        <v>36</v>
      </c>
      <c r="C92" s="14" t="s">
        <v>61</v>
      </c>
      <c r="D92" s="4">
        <v>70000</v>
      </c>
      <c r="E92" s="4">
        <v>-70000</v>
      </c>
      <c r="F92" s="4">
        <f t="shared" si="17"/>
        <v>0</v>
      </c>
      <c r="G92" s="4"/>
      <c r="H92" s="4"/>
      <c r="I92" s="4">
        <f>70000-70000</f>
        <v>0</v>
      </c>
      <c r="J92" s="4"/>
    </row>
    <row r="93" spans="1:10" s="32" customFormat="1" ht="12.75">
      <c r="A93" s="26">
        <v>18</v>
      </c>
      <c r="B93" s="26" t="s">
        <v>36</v>
      </c>
      <c r="C93" s="14" t="s">
        <v>62</v>
      </c>
      <c r="D93" s="4">
        <v>35000</v>
      </c>
      <c r="E93" s="4"/>
      <c r="F93" s="4">
        <f t="shared" si="17"/>
        <v>35000</v>
      </c>
      <c r="G93" s="4"/>
      <c r="H93" s="4"/>
      <c r="I93" s="4">
        <v>35000</v>
      </c>
      <c r="J93" s="4"/>
    </row>
    <row r="94" spans="1:10" s="32" customFormat="1" ht="12.75">
      <c r="A94" s="26">
        <v>19</v>
      </c>
      <c r="B94" s="26" t="s">
        <v>36</v>
      </c>
      <c r="C94" s="14" t="s">
        <v>148</v>
      </c>
      <c r="D94" s="4">
        <v>100000</v>
      </c>
      <c r="E94" s="4">
        <v>-100000</v>
      </c>
      <c r="F94" s="4">
        <f t="shared" si="17"/>
        <v>0</v>
      </c>
      <c r="G94" s="4"/>
      <c r="H94" s="4"/>
      <c r="I94" s="4">
        <f>100000-100000</f>
        <v>0</v>
      </c>
      <c r="J94" s="4"/>
    </row>
    <row r="95" spans="1:10" s="32" customFormat="1" ht="12.75">
      <c r="A95" s="26">
        <v>20</v>
      </c>
      <c r="B95" s="26" t="s">
        <v>36</v>
      </c>
      <c r="C95" s="14" t="s">
        <v>178</v>
      </c>
      <c r="D95" s="4"/>
      <c r="E95" s="4">
        <v>5000</v>
      </c>
      <c r="F95" s="4">
        <f t="shared" si="17"/>
        <v>5000</v>
      </c>
      <c r="G95" s="4"/>
      <c r="H95" s="4"/>
      <c r="I95" s="4">
        <v>5000</v>
      </c>
      <c r="J95" s="4"/>
    </row>
    <row r="96" spans="1:10" s="32" customFormat="1" ht="12.75">
      <c r="A96" s="26">
        <v>21</v>
      </c>
      <c r="B96" s="26" t="s">
        <v>36</v>
      </c>
      <c r="C96" s="14" t="s">
        <v>179</v>
      </c>
      <c r="D96" s="4"/>
      <c r="E96" s="4">
        <v>36000</v>
      </c>
      <c r="F96" s="4">
        <f t="shared" si="17"/>
        <v>36000</v>
      </c>
      <c r="G96" s="4"/>
      <c r="H96" s="4"/>
      <c r="I96" s="4">
        <v>36000</v>
      </c>
      <c r="J96" s="4"/>
    </row>
    <row r="97" spans="1:10" s="32" customFormat="1" ht="12.75">
      <c r="A97" s="26">
        <v>22</v>
      </c>
      <c r="B97" s="26" t="s">
        <v>36</v>
      </c>
      <c r="C97" s="14" t="s">
        <v>180</v>
      </c>
      <c r="D97" s="4"/>
      <c r="E97" s="4">
        <v>9000</v>
      </c>
      <c r="F97" s="4">
        <f>D97+E97</f>
        <v>9000</v>
      </c>
      <c r="G97" s="4"/>
      <c r="H97" s="4"/>
      <c r="I97" s="4">
        <v>9000</v>
      </c>
      <c r="J97" s="4"/>
    </row>
    <row r="98" spans="1:10" s="32" customFormat="1" ht="12.75">
      <c r="A98" s="26">
        <v>23</v>
      </c>
      <c r="B98" s="26" t="s">
        <v>36</v>
      </c>
      <c r="C98" s="14" t="s">
        <v>181</v>
      </c>
      <c r="D98" s="4"/>
      <c r="E98" s="4">
        <v>67000</v>
      </c>
      <c r="F98" s="4">
        <f t="shared" si="17"/>
        <v>67000</v>
      </c>
      <c r="G98" s="4"/>
      <c r="H98" s="4"/>
      <c r="I98" s="4">
        <v>67000</v>
      </c>
      <c r="J98" s="4"/>
    </row>
    <row r="99" spans="1:10" s="32" customFormat="1" ht="12.75">
      <c r="A99" s="26">
        <v>24</v>
      </c>
      <c r="B99" s="26" t="s">
        <v>36</v>
      </c>
      <c r="C99" s="14" t="s">
        <v>182</v>
      </c>
      <c r="D99" s="4"/>
      <c r="E99" s="4">
        <v>7000</v>
      </c>
      <c r="F99" s="4">
        <f t="shared" si="17"/>
        <v>7000</v>
      </c>
      <c r="G99" s="4"/>
      <c r="H99" s="4"/>
      <c r="I99" s="4">
        <v>7000</v>
      </c>
      <c r="J99" s="4"/>
    </row>
    <row r="100" spans="1:10" s="32" customFormat="1" ht="12.75">
      <c r="A100" s="26">
        <v>25</v>
      </c>
      <c r="B100" s="26" t="s">
        <v>36</v>
      </c>
      <c r="C100" s="14" t="s">
        <v>183</v>
      </c>
      <c r="D100" s="4"/>
      <c r="E100" s="4">
        <v>2700</v>
      </c>
      <c r="F100" s="4">
        <f t="shared" si="17"/>
        <v>2700</v>
      </c>
      <c r="G100" s="4"/>
      <c r="H100" s="4"/>
      <c r="I100" s="4">
        <v>2700</v>
      </c>
      <c r="J100" s="4"/>
    </row>
    <row r="101" spans="1:10" s="32" customFormat="1" ht="12.75">
      <c r="A101" s="26">
        <v>26</v>
      </c>
      <c r="B101" s="26" t="s">
        <v>36</v>
      </c>
      <c r="C101" s="14" t="s">
        <v>184</v>
      </c>
      <c r="D101" s="4"/>
      <c r="E101" s="4">
        <v>48000</v>
      </c>
      <c r="F101" s="4">
        <f t="shared" si="17"/>
        <v>48000</v>
      </c>
      <c r="G101" s="4"/>
      <c r="H101" s="4"/>
      <c r="I101" s="4">
        <v>48000</v>
      </c>
      <c r="J101" s="4"/>
    </row>
    <row r="102" spans="1:10" s="32" customFormat="1" ht="12.75">
      <c r="A102" s="26">
        <v>27</v>
      </c>
      <c r="B102" s="26" t="s">
        <v>36</v>
      </c>
      <c r="C102" s="14" t="s">
        <v>185</v>
      </c>
      <c r="D102" s="4"/>
      <c r="E102" s="4">
        <v>26000</v>
      </c>
      <c r="F102" s="4">
        <f t="shared" si="17"/>
        <v>26000</v>
      </c>
      <c r="G102" s="4"/>
      <c r="H102" s="4"/>
      <c r="I102" s="4">
        <v>26000</v>
      </c>
      <c r="J102" s="4"/>
    </row>
    <row r="103" spans="1:10" s="32" customFormat="1" ht="12.75">
      <c r="A103" s="26">
        <v>28</v>
      </c>
      <c r="B103" s="26" t="s">
        <v>36</v>
      </c>
      <c r="C103" s="14" t="s">
        <v>186</v>
      </c>
      <c r="D103" s="4"/>
      <c r="E103" s="4">
        <v>2000</v>
      </c>
      <c r="F103" s="4">
        <f t="shared" si="17"/>
        <v>2000</v>
      </c>
      <c r="G103" s="4"/>
      <c r="H103" s="4"/>
      <c r="I103" s="4">
        <v>2000</v>
      </c>
      <c r="J103" s="4"/>
    </row>
    <row r="104" spans="1:10" s="32" customFormat="1" ht="12.75">
      <c r="A104" s="26">
        <v>29</v>
      </c>
      <c r="B104" s="26" t="s">
        <v>36</v>
      </c>
      <c r="C104" s="14" t="s">
        <v>187</v>
      </c>
      <c r="D104" s="4"/>
      <c r="E104" s="4">
        <v>14000</v>
      </c>
      <c r="F104" s="4">
        <f t="shared" si="17"/>
        <v>14000</v>
      </c>
      <c r="G104" s="4"/>
      <c r="H104" s="4"/>
      <c r="I104" s="4">
        <v>14000</v>
      </c>
      <c r="J104" s="4"/>
    </row>
    <row r="105" spans="1:10" s="32" customFormat="1" ht="12.75">
      <c r="A105" s="26">
        <v>30</v>
      </c>
      <c r="B105" s="26" t="s">
        <v>36</v>
      </c>
      <c r="C105" s="14" t="s">
        <v>188</v>
      </c>
      <c r="D105" s="4"/>
      <c r="E105" s="4">
        <v>7000</v>
      </c>
      <c r="F105" s="4">
        <f t="shared" si="17"/>
        <v>7000</v>
      </c>
      <c r="G105" s="4"/>
      <c r="H105" s="4"/>
      <c r="I105" s="4">
        <v>7000</v>
      </c>
      <c r="J105" s="4"/>
    </row>
    <row r="106" spans="1:10" s="32" customFormat="1" ht="12.75">
      <c r="A106" s="26">
        <v>31</v>
      </c>
      <c r="B106" s="26" t="s">
        <v>36</v>
      </c>
      <c r="C106" s="14" t="s">
        <v>189</v>
      </c>
      <c r="D106" s="4"/>
      <c r="E106" s="4">
        <v>15000</v>
      </c>
      <c r="F106" s="4">
        <f t="shared" si="17"/>
        <v>15000</v>
      </c>
      <c r="G106" s="4"/>
      <c r="H106" s="4"/>
      <c r="I106" s="4">
        <v>15000</v>
      </c>
      <c r="J106" s="4"/>
    </row>
    <row r="107" spans="1:10" s="32" customFormat="1" ht="12.75">
      <c r="A107" s="26">
        <v>32</v>
      </c>
      <c r="B107" s="26" t="s">
        <v>36</v>
      </c>
      <c r="C107" s="14" t="s">
        <v>190</v>
      </c>
      <c r="D107" s="4"/>
      <c r="E107" s="4">
        <v>25000</v>
      </c>
      <c r="F107" s="4">
        <f t="shared" si="17"/>
        <v>25000</v>
      </c>
      <c r="G107" s="4"/>
      <c r="H107" s="4"/>
      <c r="I107" s="4">
        <v>25000</v>
      </c>
      <c r="J107" s="4"/>
    </row>
    <row r="108" spans="1:10" s="32" customFormat="1" ht="12.75">
      <c r="A108" s="26">
        <v>33</v>
      </c>
      <c r="B108" s="26" t="s">
        <v>36</v>
      </c>
      <c r="C108" s="14" t="s">
        <v>191</v>
      </c>
      <c r="D108" s="4"/>
      <c r="E108" s="4">
        <v>9000</v>
      </c>
      <c r="F108" s="4">
        <f t="shared" si="17"/>
        <v>9000</v>
      </c>
      <c r="G108" s="4"/>
      <c r="H108" s="4"/>
      <c r="I108" s="4">
        <v>9000</v>
      </c>
      <c r="J108" s="4"/>
    </row>
    <row r="109" spans="1:10" s="32" customFormat="1" ht="12.75">
      <c r="A109" s="26">
        <v>34</v>
      </c>
      <c r="B109" s="26" t="s">
        <v>36</v>
      </c>
      <c r="C109" s="14" t="s">
        <v>192</v>
      </c>
      <c r="D109" s="4"/>
      <c r="E109" s="4">
        <v>50000</v>
      </c>
      <c r="F109" s="4">
        <f t="shared" si="17"/>
        <v>50000</v>
      </c>
      <c r="G109" s="4"/>
      <c r="H109" s="4"/>
      <c r="I109" s="4">
        <v>50000</v>
      </c>
      <c r="J109" s="4"/>
    </row>
    <row r="110" spans="1:10" s="32" customFormat="1" ht="12.75">
      <c r="A110" s="28"/>
      <c r="B110" s="28"/>
      <c r="C110" s="15" t="s">
        <v>15</v>
      </c>
      <c r="D110" s="16">
        <f aca="true" t="shared" si="18" ref="D110:I110">D111+D121+D148+D151</f>
        <v>5552000</v>
      </c>
      <c r="E110" s="16">
        <f t="shared" si="18"/>
        <v>3367000</v>
      </c>
      <c r="F110" s="16">
        <f t="shared" si="18"/>
        <v>8919000</v>
      </c>
      <c r="G110" s="16">
        <f t="shared" si="18"/>
        <v>8919000</v>
      </c>
      <c r="H110" s="16">
        <f t="shared" si="18"/>
        <v>0</v>
      </c>
      <c r="I110" s="16">
        <f t="shared" si="18"/>
        <v>0</v>
      </c>
      <c r="J110" s="16"/>
    </row>
    <row r="111" spans="1:10" s="32" customFormat="1" ht="12.75">
      <c r="A111" s="29"/>
      <c r="B111" s="29">
        <v>67</v>
      </c>
      <c r="C111" s="17" t="s">
        <v>16</v>
      </c>
      <c r="D111" s="18">
        <f>SUM(D112:D120)</f>
        <v>641000</v>
      </c>
      <c r="E111" s="18">
        <f aca="true" t="shared" si="19" ref="E111:J111">SUM(E112:E120)</f>
        <v>7000</v>
      </c>
      <c r="F111" s="18">
        <f t="shared" si="19"/>
        <v>648000</v>
      </c>
      <c r="G111" s="18">
        <f t="shared" si="19"/>
        <v>648000</v>
      </c>
      <c r="H111" s="18">
        <f t="shared" si="19"/>
        <v>0</v>
      </c>
      <c r="I111" s="18">
        <f t="shared" si="19"/>
        <v>0</v>
      </c>
      <c r="J111" s="18">
        <f t="shared" si="19"/>
        <v>0</v>
      </c>
    </row>
    <row r="112" spans="1:10" s="32" customFormat="1" ht="12.75">
      <c r="A112" s="26">
        <v>1</v>
      </c>
      <c r="B112" s="26" t="s">
        <v>119</v>
      </c>
      <c r="C112" s="14" t="s">
        <v>21</v>
      </c>
      <c r="D112" s="4">
        <v>329000</v>
      </c>
      <c r="E112" s="4"/>
      <c r="F112" s="4">
        <f aca="true" t="shared" si="20" ref="F112:F120">D112+E112</f>
        <v>329000</v>
      </c>
      <c r="G112" s="4">
        <v>329000</v>
      </c>
      <c r="H112" s="4"/>
      <c r="I112" s="4"/>
      <c r="J112" s="4"/>
    </row>
    <row r="113" spans="1:10" s="32" customFormat="1" ht="12.75">
      <c r="A113" s="26">
        <v>2</v>
      </c>
      <c r="B113" s="26" t="s">
        <v>22</v>
      </c>
      <c r="C113" s="14" t="s">
        <v>81</v>
      </c>
      <c r="D113" s="4">
        <v>224000</v>
      </c>
      <c r="E113" s="4"/>
      <c r="F113" s="4">
        <f t="shared" si="20"/>
        <v>224000</v>
      </c>
      <c r="G113" s="4">
        <f>230000-6000</f>
        <v>224000</v>
      </c>
      <c r="H113" s="4"/>
      <c r="I113" s="4"/>
      <c r="J113" s="4"/>
    </row>
    <row r="114" spans="1:10" s="32" customFormat="1" ht="12.75">
      <c r="A114" s="26">
        <v>3</v>
      </c>
      <c r="B114" s="26" t="s">
        <v>22</v>
      </c>
      <c r="C114" s="14" t="s">
        <v>83</v>
      </c>
      <c r="D114" s="4">
        <v>12000</v>
      </c>
      <c r="E114" s="4"/>
      <c r="F114" s="4">
        <f t="shared" si="20"/>
        <v>12000</v>
      </c>
      <c r="G114" s="4">
        <v>12000</v>
      </c>
      <c r="H114" s="4"/>
      <c r="I114" s="4"/>
      <c r="J114" s="4"/>
    </row>
    <row r="115" spans="1:10" s="32" customFormat="1" ht="12.75">
      <c r="A115" s="26">
        <v>4</v>
      </c>
      <c r="B115" s="26" t="s">
        <v>113</v>
      </c>
      <c r="C115" s="14" t="s">
        <v>84</v>
      </c>
      <c r="D115" s="4">
        <v>5000</v>
      </c>
      <c r="E115" s="4"/>
      <c r="F115" s="4">
        <f t="shared" si="20"/>
        <v>5000</v>
      </c>
      <c r="G115" s="4">
        <v>5000</v>
      </c>
      <c r="H115" s="4"/>
      <c r="I115" s="4"/>
      <c r="J115" s="4"/>
    </row>
    <row r="116" spans="1:10" s="32" customFormat="1" ht="12.75">
      <c r="A116" s="26">
        <v>5</v>
      </c>
      <c r="B116" s="26" t="s">
        <v>113</v>
      </c>
      <c r="C116" s="14" t="s">
        <v>85</v>
      </c>
      <c r="D116" s="4">
        <v>65000</v>
      </c>
      <c r="E116" s="4"/>
      <c r="F116" s="4">
        <f t="shared" si="20"/>
        <v>65000</v>
      </c>
      <c r="G116" s="4">
        <v>65000</v>
      </c>
      <c r="H116" s="4"/>
      <c r="I116" s="4"/>
      <c r="J116" s="4"/>
    </row>
    <row r="117" spans="1:10" s="32" customFormat="1" ht="12.75">
      <c r="A117" s="26">
        <v>6</v>
      </c>
      <c r="B117" s="26" t="s">
        <v>113</v>
      </c>
      <c r="C117" s="14" t="s">
        <v>144</v>
      </c>
      <c r="D117" s="4">
        <v>6000</v>
      </c>
      <c r="E117" s="4"/>
      <c r="F117" s="4">
        <f t="shared" si="20"/>
        <v>6000</v>
      </c>
      <c r="G117" s="4">
        <v>6000</v>
      </c>
      <c r="H117" s="4"/>
      <c r="I117" s="4"/>
      <c r="J117" s="4"/>
    </row>
    <row r="118" spans="1:10" s="32" customFormat="1" ht="12.75">
      <c r="A118" s="26">
        <v>7</v>
      </c>
      <c r="B118" s="26" t="s">
        <v>113</v>
      </c>
      <c r="C118" s="14" t="s">
        <v>82</v>
      </c>
      <c r="D118" s="4"/>
      <c r="E118" s="4">
        <v>3000</v>
      </c>
      <c r="F118" s="4">
        <f t="shared" si="20"/>
        <v>3000</v>
      </c>
      <c r="G118" s="4">
        <v>3000</v>
      </c>
      <c r="H118" s="4"/>
      <c r="I118" s="4"/>
      <c r="J118" s="4"/>
    </row>
    <row r="119" spans="1:10" s="32" customFormat="1" ht="12.75">
      <c r="A119" s="26">
        <v>8</v>
      </c>
      <c r="B119" s="26" t="s">
        <v>113</v>
      </c>
      <c r="C119" s="14" t="s">
        <v>193</v>
      </c>
      <c r="D119" s="4"/>
      <c r="E119" s="4">
        <v>2000</v>
      </c>
      <c r="F119" s="4">
        <f t="shared" si="20"/>
        <v>2000</v>
      </c>
      <c r="G119" s="4">
        <v>2000</v>
      </c>
      <c r="H119" s="4"/>
      <c r="I119" s="4"/>
      <c r="J119" s="4"/>
    </row>
    <row r="120" spans="1:10" s="32" customFormat="1" ht="12.75">
      <c r="A120" s="26">
        <v>9</v>
      </c>
      <c r="B120" s="26" t="s">
        <v>113</v>
      </c>
      <c r="C120" s="14" t="s">
        <v>194</v>
      </c>
      <c r="D120" s="4"/>
      <c r="E120" s="4">
        <v>2000</v>
      </c>
      <c r="F120" s="4">
        <f t="shared" si="20"/>
        <v>2000</v>
      </c>
      <c r="G120" s="4">
        <v>2000</v>
      </c>
      <c r="H120" s="4"/>
      <c r="I120" s="4"/>
      <c r="J120" s="4"/>
    </row>
    <row r="121" spans="1:10" s="32" customFormat="1" ht="12.75">
      <c r="A121" s="29"/>
      <c r="B121" s="29">
        <v>67</v>
      </c>
      <c r="C121" s="17" t="s">
        <v>17</v>
      </c>
      <c r="D121" s="18">
        <f aca="true" t="shared" si="21" ref="D121:I121">SUM(D122:D125)+D126+D131+D133+D135+D137+D140+D142+D146</f>
        <v>972000</v>
      </c>
      <c r="E121" s="18">
        <f t="shared" si="21"/>
        <v>1010000</v>
      </c>
      <c r="F121" s="18">
        <f t="shared" si="21"/>
        <v>1982000</v>
      </c>
      <c r="G121" s="18">
        <f t="shared" si="21"/>
        <v>1982000</v>
      </c>
      <c r="H121" s="18">
        <f t="shared" si="21"/>
        <v>0</v>
      </c>
      <c r="I121" s="18">
        <f t="shared" si="21"/>
        <v>0</v>
      </c>
      <c r="J121" s="18"/>
    </row>
    <row r="122" spans="1:10" s="32" customFormat="1" ht="12.75">
      <c r="A122" s="26">
        <v>1</v>
      </c>
      <c r="B122" s="26" t="s">
        <v>119</v>
      </c>
      <c r="C122" s="12" t="s">
        <v>120</v>
      </c>
      <c r="D122" s="4">
        <v>400000</v>
      </c>
      <c r="E122" s="4"/>
      <c r="F122" s="4">
        <f>D122+E122</f>
        <v>400000</v>
      </c>
      <c r="G122" s="4">
        <v>400000</v>
      </c>
      <c r="H122" s="4"/>
      <c r="I122" s="4"/>
      <c r="J122" s="4"/>
    </row>
    <row r="123" spans="1:10" s="32" customFormat="1" ht="12.75">
      <c r="A123" s="26">
        <v>2</v>
      </c>
      <c r="B123" s="26" t="s">
        <v>119</v>
      </c>
      <c r="C123" s="12" t="s">
        <v>121</v>
      </c>
      <c r="D123" s="4">
        <v>270000</v>
      </c>
      <c r="E123" s="4">
        <v>20000</v>
      </c>
      <c r="F123" s="4">
        <f>D123+E123</f>
        <v>290000</v>
      </c>
      <c r="G123" s="4">
        <f>270000+20000</f>
        <v>290000</v>
      </c>
      <c r="H123" s="4"/>
      <c r="I123" s="4"/>
      <c r="J123" s="4"/>
    </row>
    <row r="124" spans="1:10" s="32" customFormat="1" ht="12.75">
      <c r="A124" s="26">
        <v>3</v>
      </c>
      <c r="B124" s="26" t="s">
        <v>22</v>
      </c>
      <c r="C124" s="12" t="s">
        <v>63</v>
      </c>
      <c r="D124" s="4">
        <v>50000</v>
      </c>
      <c r="E124" s="4">
        <v>490000</v>
      </c>
      <c r="F124" s="4">
        <f>D124+E124</f>
        <v>540000</v>
      </c>
      <c r="G124" s="4">
        <f>50000+490000</f>
        <v>540000</v>
      </c>
      <c r="H124" s="4"/>
      <c r="I124" s="4"/>
      <c r="J124" s="4"/>
    </row>
    <row r="125" spans="1:10" s="32" customFormat="1" ht="12.75">
      <c r="A125" s="26">
        <v>4</v>
      </c>
      <c r="B125" s="26" t="s">
        <v>113</v>
      </c>
      <c r="C125" s="12" t="s">
        <v>64</v>
      </c>
      <c r="D125" s="4">
        <v>20000</v>
      </c>
      <c r="E125" s="4"/>
      <c r="F125" s="4">
        <f>D125+E125</f>
        <v>20000</v>
      </c>
      <c r="G125" s="4">
        <v>20000</v>
      </c>
      <c r="H125" s="4"/>
      <c r="I125" s="4"/>
      <c r="J125" s="4"/>
    </row>
    <row r="126" spans="1:10" s="32" customFormat="1" ht="12.75">
      <c r="A126" s="30"/>
      <c r="B126" s="30"/>
      <c r="C126" s="8" t="s">
        <v>122</v>
      </c>
      <c r="D126" s="6">
        <f aca="true" t="shared" si="22" ref="D126:I126">SUM(D127:D130)</f>
        <v>19000</v>
      </c>
      <c r="E126" s="6">
        <f t="shared" si="22"/>
        <v>0</v>
      </c>
      <c r="F126" s="6">
        <f t="shared" si="22"/>
        <v>19000</v>
      </c>
      <c r="G126" s="6">
        <f t="shared" si="22"/>
        <v>19000</v>
      </c>
      <c r="H126" s="6">
        <f t="shared" si="22"/>
        <v>0</v>
      </c>
      <c r="I126" s="6">
        <f t="shared" si="22"/>
        <v>0</v>
      </c>
      <c r="J126" s="6"/>
    </row>
    <row r="127" spans="1:10" s="32" customFormat="1" ht="12.75">
      <c r="A127" s="30">
        <v>5</v>
      </c>
      <c r="B127" s="26" t="s">
        <v>113</v>
      </c>
      <c r="C127" s="12" t="s">
        <v>65</v>
      </c>
      <c r="D127" s="4">
        <v>2000</v>
      </c>
      <c r="E127" s="4"/>
      <c r="F127" s="4">
        <f>D127+E127</f>
        <v>2000</v>
      </c>
      <c r="G127" s="4">
        <v>2000</v>
      </c>
      <c r="H127" s="4"/>
      <c r="I127" s="4"/>
      <c r="J127" s="4"/>
    </row>
    <row r="128" spans="1:10" s="32" customFormat="1" ht="12.75">
      <c r="A128" s="30">
        <v>6</v>
      </c>
      <c r="B128" s="26" t="s">
        <v>113</v>
      </c>
      <c r="C128" s="12" t="s">
        <v>66</v>
      </c>
      <c r="D128" s="4">
        <v>4000</v>
      </c>
      <c r="E128" s="4"/>
      <c r="F128" s="4">
        <f>D128+E128</f>
        <v>4000</v>
      </c>
      <c r="G128" s="4">
        <v>4000</v>
      </c>
      <c r="H128" s="4"/>
      <c r="I128" s="4"/>
      <c r="J128" s="4"/>
    </row>
    <row r="129" spans="1:10" s="32" customFormat="1" ht="12.75">
      <c r="A129" s="30">
        <v>7</v>
      </c>
      <c r="B129" s="26" t="s">
        <v>113</v>
      </c>
      <c r="C129" s="12" t="s">
        <v>67</v>
      </c>
      <c r="D129" s="4">
        <v>3000</v>
      </c>
      <c r="E129" s="4"/>
      <c r="F129" s="4">
        <f>D129+E129</f>
        <v>3000</v>
      </c>
      <c r="G129" s="4">
        <v>3000</v>
      </c>
      <c r="H129" s="4"/>
      <c r="I129" s="4"/>
      <c r="J129" s="4"/>
    </row>
    <row r="130" spans="1:10" s="32" customFormat="1" ht="12.75">
      <c r="A130" s="30">
        <v>8</v>
      </c>
      <c r="B130" s="26" t="s">
        <v>113</v>
      </c>
      <c r="C130" s="12" t="s">
        <v>68</v>
      </c>
      <c r="D130" s="4">
        <v>10000</v>
      </c>
      <c r="E130" s="4"/>
      <c r="F130" s="4">
        <f>D130+E130</f>
        <v>10000</v>
      </c>
      <c r="G130" s="4">
        <v>10000</v>
      </c>
      <c r="H130" s="4"/>
      <c r="I130" s="4"/>
      <c r="J130" s="4"/>
    </row>
    <row r="131" spans="1:10" s="32" customFormat="1" ht="12.75">
      <c r="A131" s="30"/>
      <c r="B131" s="30"/>
      <c r="C131" s="20" t="s">
        <v>123</v>
      </c>
      <c r="D131" s="6">
        <f aca="true" t="shared" si="23" ref="D131:I131">SUM(D132:D132)</f>
        <v>3000</v>
      </c>
      <c r="E131" s="6">
        <f t="shared" si="23"/>
        <v>0</v>
      </c>
      <c r="F131" s="6">
        <f t="shared" si="23"/>
        <v>3000</v>
      </c>
      <c r="G131" s="6">
        <f t="shared" si="23"/>
        <v>3000</v>
      </c>
      <c r="H131" s="6">
        <f t="shared" si="23"/>
        <v>0</v>
      </c>
      <c r="I131" s="6">
        <f t="shared" si="23"/>
        <v>0</v>
      </c>
      <c r="J131" s="6"/>
    </row>
    <row r="132" spans="1:10" s="32" customFormat="1" ht="12.75">
      <c r="A132" s="30">
        <v>9</v>
      </c>
      <c r="B132" s="26" t="s">
        <v>113</v>
      </c>
      <c r="C132" s="12" t="s">
        <v>124</v>
      </c>
      <c r="D132" s="4">
        <v>3000</v>
      </c>
      <c r="E132" s="4"/>
      <c r="F132" s="4">
        <f>D132+E132</f>
        <v>3000</v>
      </c>
      <c r="G132" s="4">
        <v>3000</v>
      </c>
      <c r="H132" s="4"/>
      <c r="I132" s="4"/>
      <c r="J132" s="4"/>
    </row>
    <row r="133" spans="1:10" s="32" customFormat="1" ht="12.75">
      <c r="A133" s="30"/>
      <c r="B133" s="30"/>
      <c r="C133" s="20" t="s">
        <v>125</v>
      </c>
      <c r="D133" s="6">
        <f aca="true" t="shared" si="24" ref="D133:I133">SUM(D134:D134)</f>
        <v>3000</v>
      </c>
      <c r="E133" s="6">
        <f t="shared" si="24"/>
        <v>0</v>
      </c>
      <c r="F133" s="6">
        <f t="shared" si="24"/>
        <v>3000</v>
      </c>
      <c r="G133" s="6">
        <f t="shared" si="24"/>
        <v>3000</v>
      </c>
      <c r="H133" s="6">
        <f t="shared" si="24"/>
        <v>0</v>
      </c>
      <c r="I133" s="6">
        <f t="shared" si="24"/>
        <v>0</v>
      </c>
      <c r="J133" s="6"/>
    </row>
    <row r="134" spans="1:10" s="32" customFormat="1" ht="12.75">
      <c r="A134" s="30">
        <v>10</v>
      </c>
      <c r="B134" s="26" t="s">
        <v>113</v>
      </c>
      <c r="C134" s="12" t="s">
        <v>124</v>
      </c>
      <c r="D134" s="4">
        <v>3000</v>
      </c>
      <c r="E134" s="4"/>
      <c r="F134" s="4">
        <f>D134+E134</f>
        <v>3000</v>
      </c>
      <c r="G134" s="4">
        <v>3000</v>
      </c>
      <c r="H134" s="4"/>
      <c r="I134" s="4"/>
      <c r="J134" s="4"/>
    </row>
    <row r="135" spans="1:10" s="32" customFormat="1" ht="12.75">
      <c r="A135" s="30"/>
      <c r="B135" s="30"/>
      <c r="C135" s="20" t="s">
        <v>126</v>
      </c>
      <c r="D135" s="6">
        <f aca="true" t="shared" si="25" ref="D135:I135">SUM(D136:D136)</f>
        <v>3000</v>
      </c>
      <c r="E135" s="6">
        <f t="shared" si="25"/>
        <v>0</v>
      </c>
      <c r="F135" s="6">
        <f t="shared" si="25"/>
        <v>3000</v>
      </c>
      <c r="G135" s="6">
        <f t="shared" si="25"/>
        <v>3000</v>
      </c>
      <c r="H135" s="6">
        <f t="shared" si="25"/>
        <v>0</v>
      </c>
      <c r="I135" s="6">
        <f t="shared" si="25"/>
        <v>0</v>
      </c>
      <c r="J135" s="6"/>
    </row>
    <row r="136" spans="1:10" s="32" customFormat="1" ht="12.75">
      <c r="A136" s="30">
        <v>11</v>
      </c>
      <c r="B136" s="26" t="s">
        <v>113</v>
      </c>
      <c r="C136" s="12" t="s">
        <v>124</v>
      </c>
      <c r="D136" s="4">
        <v>3000</v>
      </c>
      <c r="E136" s="4"/>
      <c r="F136" s="4">
        <f>D136+E136</f>
        <v>3000</v>
      </c>
      <c r="G136" s="4">
        <v>3000</v>
      </c>
      <c r="H136" s="4"/>
      <c r="I136" s="4"/>
      <c r="J136" s="4"/>
    </row>
    <row r="137" spans="1:10" s="32" customFormat="1" ht="12.75">
      <c r="A137" s="30"/>
      <c r="B137" s="30"/>
      <c r="C137" s="20" t="s">
        <v>69</v>
      </c>
      <c r="D137" s="6">
        <f aca="true" t="shared" si="26" ref="D137:I137">SUM(D138:D139)</f>
        <v>23000</v>
      </c>
      <c r="E137" s="6">
        <f t="shared" si="26"/>
        <v>0</v>
      </c>
      <c r="F137" s="6">
        <f t="shared" si="26"/>
        <v>23000</v>
      </c>
      <c r="G137" s="6">
        <f t="shared" si="26"/>
        <v>23000</v>
      </c>
      <c r="H137" s="6">
        <f t="shared" si="26"/>
        <v>0</v>
      </c>
      <c r="I137" s="6">
        <f t="shared" si="26"/>
        <v>0</v>
      </c>
      <c r="J137" s="6"/>
    </row>
    <row r="138" spans="1:10" s="32" customFormat="1" ht="12.75">
      <c r="A138" s="30">
        <v>12</v>
      </c>
      <c r="B138" s="26" t="s">
        <v>113</v>
      </c>
      <c r="C138" s="12" t="s">
        <v>124</v>
      </c>
      <c r="D138" s="4">
        <v>3000</v>
      </c>
      <c r="E138" s="4"/>
      <c r="F138" s="4">
        <f>D138+E138</f>
        <v>3000</v>
      </c>
      <c r="G138" s="4">
        <v>3000</v>
      </c>
      <c r="H138" s="4"/>
      <c r="I138" s="4"/>
      <c r="J138" s="4"/>
    </row>
    <row r="139" spans="1:10" s="32" customFormat="1" ht="12.75">
      <c r="A139" s="30">
        <v>13</v>
      </c>
      <c r="B139" s="26" t="s">
        <v>113</v>
      </c>
      <c r="C139" s="12" t="s">
        <v>70</v>
      </c>
      <c r="D139" s="4">
        <v>20000</v>
      </c>
      <c r="E139" s="4"/>
      <c r="F139" s="4">
        <f>D139+E139</f>
        <v>20000</v>
      </c>
      <c r="G139" s="4">
        <v>20000</v>
      </c>
      <c r="H139" s="4"/>
      <c r="I139" s="4"/>
      <c r="J139" s="4"/>
    </row>
    <row r="140" spans="1:10" s="32" customFormat="1" ht="12.75">
      <c r="A140" s="30"/>
      <c r="B140" s="30"/>
      <c r="C140" s="20" t="s">
        <v>127</v>
      </c>
      <c r="D140" s="6">
        <f aca="true" t="shared" si="27" ref="D140:I140">SUM(D141:D141)</f>
        <v>3000</v>
      </c>
      <c r="E140" s="6">
        <f t="shared" si="27"/>
        <v>0</v>
      </c>
      <c r="F140" s="6">
        <f t="shared" si="27"/>
        <v>3000</v>
      </c>
      <c r="G140" s="6">
        <f t="shared" si="27"/>
        <v>3000</v>
      </c>
      <c r="H140" s="6">
        <f t="shared" si="27"/>
        <v>0</v>
      </c>
      <c r="I140" s="6">
        <f t="shared" si="27"/>
        <v>0</v>
      </c>
      <c r="J140" s="6"/>
    </row>
    <row r="141" spans="1:10" s="32" customFormat="1" ht="12.75">
      <c r="A141" s="30">
        <v>14</v>
      </c>
      <c r="B141" s="26" t="s">
        <v>113</v>
      </c>
      <c r="C141" s="12" t="s">
        <v>124</v>
      </c>
      <c r="D141" s="4">
        <v>3000</v>
      </c>
      <c r="E141" s="4"/>
      <c r="F141" s="4">
        <f>D141+E141</f>
        <v>3000</v>
      </c>
      <c r="G141" s="4">
        <v>3000</v>
      </c>
      <c r="H141" s="4"/>
      <c r="I141" s="4"/>
      <c r="J141" s="4"/>
    </row>
    <row r="142" spans="1:10" s="32" customFormat="1" ht="12.75">
      <c r="A142" s="30"/>
      <c r="B142" s="30"/>
      <c r="C142" s="20" t="s">
        <v>128</v>
      </c>
      <c r="D142" s="6">
        <f aca="true" t="shared" si="28" ref="D142:I142">SUM(D143:D145)</f>
        <v>28000</v>
      </c>
      <c r="E142" s="6">
        <f t="shared" si="28"/>
        <v>500000</v>
      </c>
      <c r="F142" s="6">
        <f t="shared" si="28"/>
        <v>528000</v>
      </c>
      <c r="G142" s="6">
        <f t="shared" si="28"/>
        <v>528000</v>
      </c>
      <c r="H142" s="6">
        <f t="shared" si="28"/>
        <v>0</v>
      </c>
      <c r="I142" s="6">
        <f t="shared" si="28"/>
        <v>0</v>
      </c>
      <c r="J142" s="6"/>
    </row>
    <row r="143" spans="1:10" s="32" customFormat="1" ht="12.75">
      <c r="A143" s="30">
        <v>15</v>
      </c>
      <c r="B143" s="26" t="s">
        <v>113</v>
      </c>
      <c r="C143" s="12" t="s">
        <v>98</v>
      </c>
      <c r="D143" s="4">
        <v>25000</v>
      </c>
      <c r="E143" s="4"/>
      <c r="F143" s="4">
        <f>D143+E143</f>
        <v>25000</v>
      </c>
      <c r="G143" s="4">
        <v>25000</v>
      </c>
      <c r="H143" s="4"/>
      <c r="I143" s="4"/>
      <c r="J143" s="4"/>
    </row>
    <row r="144" spans="1:10" s="32" customFormat="1" ht="12.75">
      <c r="A144" s="30">
        <v>16</v>
      </c>
      <c r="B144" s="26" t="s">
        <v>113</v>
      </c>
      <c r="C144" s="12" t="s">
        <v>72</v>
      </c>
      <c r="D144" s="4">
        <v>3000</v>
      </c>
      <c r="E144" s="4"/>
      <c r="F144" s="4">
        <f>D144+E144</f>
        <v>3000</v>
      </c>
      <c r="G144" s="4">
        <v>3000</v>
      </c>
      <c r="H144" s="4"/>
      <c r="I144" s="4"/>
      <c r="J144" s="4"/>
    </row>
    <row r="145" spans="1:10" s="32" customFormat="1" ht="12.75">
      <c r="A145" s="30">
        <v>17</v>
      </c>
      <c r="B145" s="26" t="s">
        <v>113</v>
      </c>
      <c r="C145" s="12" t="s">
        <v>87</v>
      </c>
      <c r="D145" s="4"/>
      <c r="E145" s="4">
        <v>500000</v>
      </c>
      <c r="F145" s="4">
        <f>D145+E145</f>
        <v>500000</v>
      </c>
      <c r="G145" s="4">
        <v>500000</v>
      </c>
      <c r="H145" s="4"/>
      <c r="I145" s="4"/>
      <c r="J145" s="4"/>
    </row>
    <row r="146" spans="1:10" s="32" customFormat="1" ht="12.75">
      <c r="A146" s="26"/>
      <c r="B146" s="26"/>
      <c r="C146" s="20" t="s">
        <v>129</v>
      </c>
      <c r="D146" s="6">
        <f aca="true" t="shared" si="29" ref="D146:I146">SUM(D147:D147)</f>
        <v>150000</v>
      </c>
      <c r="E146" s="6">
        <f t="shared" si="29"/>
        <v>0</v>
      </c>
      <c r="F146" s="6">
        <f t="shared" si="29"/>
        <v>150000</v>
      </c>
      <c r="G146" s="6">
        <f t="shared" si="29"/>
        <v>150000</v>
      </c>
      <c r="H146" s="6">
        <f t="shared" si="29"/>
        <v>0</v>
      </c>
      <c r="I146" s="6">
        <f t="shared" si="29"/>
        <v>0</v>
      </c>
      <c r="J146" s="6"/>
    </row>
    <row r="147" spans="1:10" s="32" customFormat="1" ht="12.75">
      <c r="A147" s="30">
        <v>18</v>
      </c>
      <c r="B147" s="26" t="s">
        <v>113</v>
      </c>
      <c r="C147" s="5" t="s">
        <v>71</v>
      </c>
      <c r="D147" s="4">
        <v>150000</v>
      </c>
      <c r="E147" s="4"/>
      <c r="F147" s="4">
        <f>D147+E147</f>
        <v>150000</v>
      </c>
      <c r="G147" s="4">
        <v>150000</v>
      </c>
      <c r="H147" s="4"/>
      <c r="I147" s="4"/>
      <c r="J147" s="4"/>
    </row>
    <row r="148" spans="1:10" s="32" customFormat="1" ht="12.75">
      <c r="A148" s="29"/>
      <c r="B148" s="29">
        <v>67</v>
      </c>
      <c r="C148" s="17" t="s">
        <v>18</v>
      </c>
      <c r="D148" s="18">
        <f aca="true" t="shared" si="30" ref="D148:I148">SUM(D149:D150)</f>
        <v>587000</v>
      </c>
      <c r="E148" s="18">
        <f t="shared" si="30"/>
        <v>-500000</v>
      </c>
      <c r="F148" s="18">
        <f t="shared" si="30"/>
        <v>87000</v>
      </c>
      <c r="G148" s="18">
        <f t="shared" si="30"/>
        <v>87000</v>
      </c>
      <c r="H148" s="18">
        <f t="shared" si="30"/>
        <v>0</v>
      </c>
      <c r="I148" s="18">
        <f t="shared" si="30"/>
        <v>0</v>
      </c>
      <c r="J148" s="18"/>
    </row>
    <row r="149" spans="1:10" s="32" customFormat="1" ht="12.75">
      <c r="A149" s="31">
        <v>1</v>
      </c>
      <c r="B149" s="26" t="s">
        <v>113</v>
      </c>
      <c r="C149" s="19" t="s">
        <v>87</v>
      </c>
      <c r="D149" s="4">
        <v>500000</v>
      </c>
      <c r="E149" s="4">
        <v>-500000</v>
      </c>
      <c r="F149" s="4">
        <f>D149+E149</f>
        <v>0</v>
      </c>
      <c r="G149" s="4">
        <f>500000-500000</f>
        <v>0</v>
      </c>
      <c r="H149" s="4"/>
      <c r="I149" s="4"/>
      <c r="J149" s="4"/>
    </row>
    <row r="150" spans="1:10" s="32" customFormat="1" ht="12.75">
      <c r="A150" s="31">
        <v>2</v>
      </c>
      <c r="B150" s="26" t="s">
        <v>113</v>
      </c>
      <c r="C150" s="19" t="s">
        <v>86</v>
      </c>
      <c r="D150" s="4">
        <v>87000</v>
      </c>
      <c r="E150" s="4"/>
      <c r="F150" s="4">
        <f>D150+E150</f>
        <v>87000</v>
      </c>
      <c r="G150" s="4">
        <v>87000</v>
      </c>
      <c r="H150" s="4"/>
      <c r="I150" s="4"/>
      <c r="J150" s="4"/>
    </row>
    <row r="151" spans="1:10" s="32" customFormat="1" ht="12.75">
      <c r="A151" s="29"/>
      <c r="B151" s="29">
        <v>67</v>
      </c>
      <c r="C151" s="17" t="s">
        <v>19</v>
      </c>
      <c r="D151" s="18">
        <f>SUM(D152:D157)</f>
        <v>3352000</v>
      </c>
      <c r="E151" s="18">
        <f aca="true" t="shared" si="31" ref="E151:J151">SUM(E152:E157)</f>
        <v>2850000</v>
      </c>
      <c r="F151" s="18">
        <f t="shared" si="31"/>
        <v>6202000</v>
      </c>
      <c r="G151" s="18">
        <f t="shared" si="31"/>
        <v>6202000</v>
      </c>
      <c r="H151" s="18">
        <f t="shared" si="31"/>
        <v>0</v>
      </c>
      <c r="I151" s="18">
        <f t="shared" si="31"/>
        <v>0</v>
      </c>
      <c r="J151" s="18">
        <f t="shared" si="31"/>
        <v>0</v>
      </c>
    </row>
    <row r="152" spans="1:10" s="32" customFormat="1" ht="12.75">
      <c r="A152" s="21" t="s">
        <v>130</v>
      </c>
      <c r="B152" s="21" t="s">
        <v>119</v>
      </c>
      <c r="C152" s="19" t="s">
        <v>131</v>
      </c>
      <c r="D152" s="4">
        <v>3352000</v>
      </c>
      <c r="E152" s="4"/>
      <c r="F152" s="4">
        <f aca="true" t="shared" si="32" ref="F152:F157">D152+E152</f>
        <v>3352000</v>
      </c>
      <c r="G152" s="4">
        <v>3352000</v>
      </c>
      <c r="H152" s="4"/>
      <c r="I152" s="4"/>
      <c r="J152" s="4"/>
    </row>
    <row r="153" spans="1:10" s="32" customFormat="1" ht="12.75">
      <c r="A153" s="21" t="s">
        <v>95</v>
      </c>
      <c r="B153" s="21" t="s">
        <v>113</v>
      </c>
      <c r="C153" s="19" t="s">
        <v>199</v>
      </c>
      <c r="D153" s="4"/>
      <c r="E153" s="4">
        <v>68000</v>
      </c>
      <c r="F153" s="4">
        <f t="shared" si="32"/>
        <v>68000</v>
      </c>
      <c r="G153" s="4">
        <v>68000</v>
      </c>
      <c r="H153" s="4"/>
      <c r="I153" s="4"/>
      <c r="J153" s="4"/>
    </row>
    <row r="154" spans="1:10" s="32" customFormat="1" ht="12.75">
      <c r="A154" s="21" t="s">
        <v>195</v>
      </c>
      <c r="B154" s="21" t="s">
        <v>113</v>
      </c>
      <c r="C154" s="19" t="s">
        <v>200</v>
      </c>
      <c r="D154" s="4"/>
      <c r="E154" s="4">
        <v>1038000</v>
      </c>
      <c r="F154" s="4">
        <f t="shared" si="32"/>
        <v>1038000</v>
      </c>
      <c r="G154" s="4">
        <v>1038000</v>
      </c>
      <c r="H154" s="4"/>
      <c r="I154" s="4"/>
      <c r="J154" s="4"/>
    </row>
    <row r="155" spans="1:10" s="32" customFormat="1" ht="12.75">
      <c r="A155" s="21" t="s">
        <v>196</v>
      </c>
      <c r="B155" s="21" t="s">
        <v>113</v>
      </c>
      <c r="C155" s="19" t="s">
        <v>201</v>
      </c>
      <c r="D155" s="4"/>
      <c r="E155" s="4">
        <v>152800</v>
      </c>
      <c r="F155" s="4">
        <f t="shared" si="32"/>
        <v>152800</v>
      </c>
      <c r="G155" s="4">
        <v>152800</v>
      </c>
      <c r="H155" s="4"/>
      <c r="I155" s="4"/>
      <c r="J155" s="4"/>
    </row>
    <row r="156" spans="1:10" s="32" customFormat="1" ht="12.75">
      <c r="A156" s="21" t="s">
        <v>197</v>
      </c>
      <c r="B156" s="21" t="s">
        <v>113</v>
      </c>
      <c r="C156" s="19" t="s">
        <v>202</v>
      </c>
      <c r="D156" s="4"/>
      <c r="E156" s="4">
        <v>1127000</v>
      </c>
      <c r="F156" s="4">
        <f t="shared" si="32"/>
        <v>1127000</v>
      </c>
      <c r="G156" s="4">
        <v>1127000</v>
      </c>
      <c r="H156" s="4"/>
      <c r="I156" s="4"/>
      <c r="J156" s="4"/>
    </row>
    <row r="157" spans="1:10" s="32" customFormat="1" ht="25.5">
      <c r="A157" s="21" t="s">
        <v>198</v>
      </c>
      <c r="B157" s="21" t="s">
        <v>113</v>
      </c>
      <c r="C157" s="19" t="s">
        <v>203</v>
      </c>
      <c r="D157" s="4"/>
      <c r="E157" s="4">
        <v>464200</v>
      </c>
      <c r="F157" s="4">
        <f t="shared" si="32"/>
        <v>464200</v>
      </c>
      <c r="G157" s="4">
        <v>464200</v>
      </c>
      <c r="H157" s="4"/>
      <c r="I157" s="4"/>
      <c r="J157" s="4"/>
    </row>
    <row r="158" spans="1:10" s="32" customFormat="1" ht="25.5">
      <c r="A158" s="11"/>
      <c r="B158" s="10">
        <v>68</v>
      </c>
      <c r="C158" s="11" t="s">
        <v>132</v>
      </c>
      <c r="D158" s="34">
        <f aca="true" t="shared" si="33" ref="D158:I158">D164+D166+D159</f>
        <v>290000</v>
      </c>
      <c r="E158" s="34">
        <f t="shared" si="33"/>
        <v>0</v>
      </c>
      <c r="F158" s="34">
        <f t="shared" si="33"/>
        <v>290000</v>
      </c>
      <c r="G158" s="34">
        <f t="shared" si="33"/>
        <v>290000</v>
      </c>
      <c r="H158" s="34">
        <f t="shared" si="33"/>
        <v>0</v>
      </c>
      <c r="I158" s="34">
        <f t="shared" si="33"/>
        <v>0</v>
      </c>
      <c r="J158" s="34"/>
    </row>
    <row r="159" spans="1:16" s="47" customFormat="1" ht="12.75">
      <c r="A159" s="44"/>
      <c r="B159" s="44"/>
      <c r="C159" s="45" t="s">
        <v>145</v>
      </c>
      <c r="D159" s="46">
        <f aca="true" t="shared" si="34" ref="D159:I159">SUM(D160:D163)</f>
        <v>150000</v>
      </c>
      <c r="E159" s="46">
        <f t="shared" si="34"/>
        <v>0</v>
      </c>
      <c r="F159" s="46">
        <f t="shared" si="34"/>
        <v>150000</v>
      </c>
      <c r="G159" s="46">
        <f t="shared" si="34"/>
        <v>150000</v>
      </c>
      <c r="H159" s="46">
        <f t="shared" si="34"/>
        <v>0</v>
      </c>
      <c r="I159" s="46">
        <f t="shared" si="34"/>
        <v>0</v>
      </c>
      <c r="J159" s="46"/>
      <c r="K159" s="32"/>
      <c r="L159" s="32"/>
      <c r="N159" s="32"/>
      <c r="O159" s="32"/>
      <c r="P159" s="32"/>
    </row>
    <row r="160" spans="1:10" s="32" customFormat="1" ht="12.75">
      <c r="A160" s="26">
        <v>1</v>
      </c>
      <c r="B160" s="26" t="s">
        <v>133</v>
      </c>
      <c r="C160" s="12" t="s">
        <v>24</v>
      </c>
      <c r="D160" s="4">
        <v>40000</v>
      </c>
      <c r="E160" s="4"/>
      <c r="F160" s="4">
        <f>D160+E160</f>
        <v>40000</v>
      </c>
      <c r="G160" s="4">
        <v>40000</v>
      </c>
      <c r="H160" s="4"/>
      <c r="I160" s="4"/>
      <c r="J160" s="4"/>
    </row>
    <row r="161" spans="1:10" s="32" customFormat="1" ht="12.75">
      <c r="A161" s="26">
        <v>2</v>
      </c>
      <c r="B161" s="26" t="s">
        <v>133</v>
      </c>
      <c r="C161" s="12" t="s">
        <v>146</v>
      </c>
      <c r="D161" s="4">
        <v>24000</v>
      </c>
      <c r="E161" s="4"/>
      <c r="F161" s="4">
        <f>D161+E161</f>
        <v>24000</v>
      </c>
      <c r="G161" s="4">
        <v>24000</v>
      </c>
      <c r="H161" s="4"/>
      <c r="I161" s="4"/>
      <c r="J161" s="4"/>
    </row>
    <row r="162" spans="1:10" s="32" customFormat="1" ht="12.75">
      <c r="A162" s="26">
        <v>3</v>
      </c>
      <c r="B162" s="26" t="s">
        <v>133</v>
      </c>
      <c r="C162" s="12" t="s">
        <v>147</v>
      </c>
      <c r="D162" s="4">
        <v>43000</v>
      </c>
      <c r="E162" s="4"/>
      <c r="F162" s="4">
        <f>D162+E162</f>
        <v>43000</v>
      </c>
      <c r="G162" s="4">
        <v>43000</v>
      </c>
      <c r="H162" s="4"/>
      <c r="I162" s="4"/>
      <c r="J162" s="4"/>
    </row>
    <row r="163" spans="1:10" s="32" customFormat="1" ht="12.75">
      <c r="A163" s="26">
        <v>4</v>
      </c>
      <c r="B163" s="26" t="s">
        <v>134</v>
      </c>
      <c r="C163" s="12" t="s">
        <v>94</v>
      </c>
      <c r="D163" s="4">
        <v>43000</v>
      </c>
      <c r="E163" s="4"/>
      <c r="F163" s="4">
        <f>D163+E163</f>
        <v>43000</v>
      </c>
      <c r="G163" s="4">
        <v>43000</v>
      </c>
      <c r="H163" s="4"/>
      <c r="I163" s="4"/>
      <c r="J163" s="4"/>
    </row>
    <row r="164" spans="1:10" s="32" customFormat="1" ht="12.75">
      <c r="A164" s="27"/>
      <c r="B164" s="27"/>
      <c r="C164" s="20" t="s">
        <v>135</v>
      </c>
      <c r="D164" s="6">
        <f aca="true" t="shared" si="35" ref="D164:I164">SUM(D165:D165)</f>
        <v>110000</v>
      </c>
      <c r="E164" s="6">
        <f t="shared" si="35"/>
        <v>0</v>
      </c>
      <c r="F164" s="6">
        <f t="shared" si="35"/>
        <v>110000</v>
      </c>
      <c r="G164" s="6">
        <f t="shared" si="35"/>
        <v>110000</v>
      </c>
      <c r="H164" s="6">
        <f t="shared" si="35"/>
        <v>0</v>
      </c>
      <c r="I164" s="6">
        <f t="shared" si="35"/>
        <v>0</v>
      </c>
      <c r="J164" s="6"/>
    </row>
    <row r="165" spans="1:10" s="32" customFormat="1" ht="12.75">
      <c r="A165" s="26">
        <v>5</v>
      </c>
      <c r="B165" s="26" t="s">
        <v>133</v>
      </c>
      <c r="C165" s="12" t="s">
        <v>88</v>
      </c>
      <c r="D165" s="4">
        <v>110000</v>
      </c>
      <c r="E165" s="4"/>
      <c r="F165" s="4">
        <f>D165+E165</f>
        <v>110000</v>
      </c>
      <c r="G165" s="4">
        <v>110000</v>
      </c>
      <c r="H165" s="4"/>
      <c r="I165" s="4"/>
      <c r="J165" s="4"/>
    </row>
    <row r="166" spans="1:16" s="47" customFormat="1" ht="12.75">
      <c r="A166" s="44"/>
      <c r="B166" s="44"/>
      <c r="C166" s="45" t="s">
        <v>89</v>
      </c>
      <c r="D166" s="46">
        <f aca="true" t="shared" si="36" ref="D166:I166">SUM(D167:D167)</f>
        <v>30000</v>
      </c>
      <c r="E166" s="46">
        <f t="shared" si="36"/>
        <v>0</v>
      </c>
      <c r="F166" s="46">
        <f t="shared" si="36"/>
        <v>30000</v>
      </c>
      <c r="G166" s="46">
        <f t="shared" si="36"/>
        <v>30000</v>
      </c>
      <c r="H166" s="46">
        <f t="shared" si="36"/>
        <v>0</v>
      </c>
      <c r="I166" s="46">
        <f t="shared" si="36"/>
        <v>0</v>
      </c>
      <c r="J166" s="46"/>
      <c r="K166" s="32"/>
      <c r="L166" s="32"/>
      <c r="N166" s="32"/>
      <c r="O166" s="32"/>
      <c r="P166" s="32"/>
    </row>
    <row r="167" spans="1:10" s="32" customFormat="1" ht="25.5">
      <c r="A167" s="26">
        <v>6</v>
      </c>
      <c r="B167" s="26" t="s">
        <v>133</v>
      </c>
      <c r="C167" s="12" t="s">
        <v>90</v>
      </c>
      <c r="D167" s="4">
        <v>30000</v>
      </c>
      <c r="E167" s="4"/>
      <c r="F167" s="4">
        <f>D167+E167</f>
        <v>30000</v>
      </c>
      <c r="G167" s="4">
        <v>30000</v>
      </c>
      <c r="H167" s="4"/>
      <c r="I167" s="4"/>
      <c r="J167" s="4"/>
    </row>
    <row r="168" spans="1:10" s="32" customFormat="1" ht="12.75">
      <c r="A168" s="11"/>
      <c r="B168" s="10" t="s">
        <v>9</v>
      </c>
      <c r="C168" s="11" t="s">
        <v>156</v>
      </c>
      <c r="D168" s="22">
        <f aca="true" t="shared" si="37" ref="D168:I168">SUM(D169:D169)</f>
        <v>20000</v>
      </c>
      <c r="E168" s="22">
        <f t="shared" si="37"/>
        <v>0</v>
      </c>
      <c r="F168" s="22">
        <f t="shared" si="37"/>
        <v>20000</v>
      </c>
      <c r="G168" s="22">
        <f t="shared" si="37"/>
        <v>20000</v>
      </c>
      <c r="H168" s="22">
        <f t="shared" si="37"/>
        <v>0</v>
      </c>
      <c r="I168" s="22">
        <f t="shared" si="37"/>
        <v>0</v>
      </c>
      <c r="J168" s="22"/>
    </row>
    <row r="169" spans="1:10" s="32" customFormat="1" ht="12.75">
      <c r="A169" s="26">
        <v>1</v>
      </c>
      <c r="B169" s="26" t="s">
        <v>133</v>
      </c>
      <c r="C169" s="12" t="s">
        <v>91</v>
      </c>
      <c r="D169" s="4">
        <v>20000</v>
      </c>
      <c r="E169" s="4"/>
      <c r="F169" s="4">
        <f>D169+E169</f>
        <v>20000</v>
      </c>
      <c r="G169" s="4">
        <v>20000</v>
      </c>
      <c r="H169" s="4"/>
      <c r="I169" s="4"/>
      <c r="J169" s="4"/>
    </row>
    <row r="170" spans="1:10" s="32" customFormat="1" ht="12.75">
      <c r="A170" s="11"/>
      <c r="B170" s="10" t="s">
        <v>10</v>
      </c>
      <c r="C170" s="11" t="s">
        <v>20</v>
      </c>
      <c r="D170" s="22">
        <f aca="true" t="shared" si="38" ref="D170:I170">SUM(D171:D171)</f>
        <v>20000</v>
      </c>
      <c r="E170" s="22">
        <f t="shared" si="38"/>
        <v>0</v>
      </c>
      <c r="F170" s="22">
        <f t="shared" si="38"/>
        <v>20000</v>
      </c>
      <c r="G170" s="22">
        <f t="shared" si="38"/>
        <v>20000</v>
      </c>
      <c r="H170" s="22">
        <f t="shared" si="38"/>
        <v>0</v>
      </c>
      <c r="I170" s="22">
        <f t="shared" si="38"/>
        <v>0</v>
      </c>
      <c r="J170" s="22"/>
    </row>
    <row r="171" spans="1:10" s="32" customFormat="1" ht="12.75">
      <c r="A171" s="26">
        <v>1</v>
      </c>
      <c r="B171" s="26" t="s">
        <v>136</v>
      </c>
      <c r="C171" s="23" t="s">
        <v>137</v>
      </c>
      <c r="D171" s="4">
        <v>20000</v>
      </c>
      <c r="E171" s="4"/>
      <c r="F171" s="4">
        <f aca="true" t="shared" si="39" ref="F171:F180">D171+E171</f>
        <v>20000</v>
      </c>
      <c r="G171" s="4">
        <v>20000</v>
      </c>
      <c r="H171" s="4"/>
      <c r="I171" s="4"/>
      <c r="J171" s="4"/>
    </row>
    <row r="172" spans="1:10" s="32" customFormat="1" ht="12.75">
      <c r="A172" s="11"/>
      <c r="B172" s="10" t="s">
        <v>11</v>
      </c>
      <c r="C172" s="11" t="s">
        <v>161</v>
      </c>
      <c r="D172" s="22">
        <f>SUM(D173:D180)</f>
        <v>0</v>
      </c>
      <c r="E172" s="22">
        <f aca="true" t="shared" si="40" ref="E172:J172">SUM(E173:E180)</f>
        <v>1226000</v>
      </c>
      <c r="F172" s="22">
        <f t="shared" si="40"/>
        <v>1226000</v>
      </c>
      <c r="G172" s="22">
        <f t="shared" si="40"/>
        <v>376000</v>
      </c>
      <c r="H172" s="22">
        <f t="shared" si="40"/>
        <v>0</v>
      </c>
      <c r="I172" s="22">
        <f t="shared" si="40"/>
        <v>0</v>
      </c>
      <c r="J172" s="22">
        <f t="shared" si="40"/>
        <v>850000</v>
      </c>
    </row>
    <row r="173" spans="1:10" s="32" customFormat="1" ht="12.75">
      <c r="A173" s="26">
        <v>1</v>
      </c>
      <c r="B173" s="26" t="s">
        <v>116</v>
      </c>
      <c r="C173" s="23" t="s">
        <v>162</v>
      </c>
      <c r="D173" s="4"/>
      <c r="E173" s="4">
        <v>5000</v>
      </c>
      <c r="F173" s="4">
        <f t="shared" si="39"/>
        <v>5000</v>
      </c>
      <c r="G173" s="4">
        <v>5000</v>
      </c>
      <c r="H173" s="4"/>
      <c r="I173" s="4"/>
      <c r="J173" s="4"/>
    </row>
    <row r="174" spans="1:10" s="32" customFormat="1" ht="12.75">
      <c r="A174" s="26">
        <v>2</v>
      </c>
      <c r="B174" s="26" t="s">
        <v>116</v>
      </c>
      <c r="C174" s="23" t="s">
        <v>73</v>
      </c>
      <c r="D174" s="4"/>
      <c r="E174" s="4">
        <v>31000</v>
      </c>
      <c r="F174" s="4">
        <f t="shared" si="39"/>
        <v>31000</v>
      </c>
      <c r="G174" s="4">
        <v>31000</v>
      </c>
      <c r="H174" s="4"/>
      <c r="I174" s="4"/>
      <c r="J174" s="4"/>
    </row>
    <row r="175" spans="1:10" s="32" customFormat="1" ht="25.5">
      <c r="A175" s="26">
        <v>3</v>
      </c>
      <c r="B175" s="26" t="s">
        <v>116</v>
      </c>
      <c r="C175" s="23" t="s">
        <v>163</v>
      </c>
      <c r="D175" s="4"/>
      <c r="E175" s="4">
        <v>35000</v>
      </c>
      <c r="F175" s="4">
        <f t="shared" si="39"/>
        <v>35000</v>
      </c>
      <c r="G175" s="4">
        <v>35000</v>
      </c>
      <c r="H175" s="4"/>
      <c r="I175" s="4"/>
      <c r="J175" s="4"/>
    </row>
    <row r="176" spans="1:10" s="32" customFormat="1" ht="12.75">
      <c r="A176" s="26">
        <v>4</v>
      </c>
      <c r="B176" s="26" t="s">
        <v>116</v>
      </c>
      <c r="C176" s="23" t="s">
        <v>164</v>
      </c>
      <c r="D176" s="4"/>
      <c r="E176" s="4">
        <v>5000</v>
      </c>
      <c r="F176" s="4">
        <f t="shared" si="39"/>
        <v>5000</v>
      </c>
      <c r="G176" s="4">
        <v>5000</v>
      </c>
      <c r="H176" s="4"/>
      <c r="I176" s="4"/>
      <c r="J176" s="4"/>
    </row>
    <row r="177" spans="1:10" s="32" customFormat="1" ht="12.75">
      <c r="A177" s="26">
        <v>5</v>
      </c>
      <c r="B177" s="26" t="s">
        <v>116</v>
      </c>
      <c r="C177" s="23" t="s">
        <v>74</v>
      </c>
      <c r="D177" s="4"/>
      <c r="E177" s="4">
        <v>300000</v>
      </c>
      <c r="F177" s="4">
        <f t="shared" si="39"/>
        <v>300000</v>
      </c>
      <c r="G177" s="4">
        <v>300000</v>
      </c>
      <c r="H177" s="4"/>
      <c r="I177" s="4"/>
      <c r="J177" s="4"/>
    </row>
    <row r="178" spans="1:10" s="32" customFormat="1" ht="12.75">
      <c r="A178" s="26">
        <v>6</v>
      </c>
      <c r="B178" s="26" t="s">
        <v>116</v>
      </c>
      <c r="C178" s="23" t="s">
        <v>175</v>
      </c>
      <c r="D178" s="4"/>
      <c r="E178" s="4">
        <v>60000</v>
      </c>
      <c r="F178" s="4">
        <f t="shared" si="39"/>
        <v>60000</v>
      </c>
      <c r="G178" s="4"/>
      <c r="H178" s="4"/>
      <c r="I178" s="4"/>
      <c r="J178" s="4">
        <v>60000</v>
      </c>
    </row>
    <row r="179" spans="1:10" s="32" customFormat="1" ht="12.75">
      <c r="A179" s="26">
        <v>7</v>
      </c>
      <c r="B179" s="26" t="s">
        <v>116</v>
      </c>
      <c r="C179" s="23" t="s">
        <v>176</v>
      </c>
      <c r="D179" s="4"/>
      <c r="E179" s="4">
        <v>250000</v>
      </c>
      <c r="F179" s="4">
        <f t="shared" si="39"/>
        <v>250000</v>
      </c>
      <c r="G179" s="4"/>
      <c r="H179" s="4"/>
      <c r="I179" s="4"/>
      <c r="J179" s="4">
        <v>250000</v>
      </c>
    </row>
    <row r="180" spans="1:10" s="32" customFormat="1" ht="12.75">
      <c r="A180" s="26">
        <v>8</v>
      </c>
      <c r="B180" s="26" t="s">
        <v>116</v>
      </c>
      <c r="C180" s="23" t="s">
        <v>177</v>
      </c>
      <c r="D180" s="4"/>
      <c r="E180" s="4">
        <v>540000</v>
      </c>
      <c r="F180" s="4">
        <f t="shared" si="39"/>
        <v>540000</v>
      </c>
      <c r="G180" s="4"/>
      <c r="H180" s="4"/>
      <c r="I180" s="4"/>
      <c r="J180" s="4">
        <v>540000</v>
      </c>
    </row>
    <row r="182" spans="4:10" ht="12.75">
      <c r="D182" s="48"/>
      <c r="E182" s="48"/>
      <c r="F182" s="48"/>
      <c r="G182" s="48"/>
      <c r="H182" s="48"/>
      <c r="I182" s="48"/>
      <c r="J182" s="48"/>
    </row>
  </sheetData>
  <sheetProtection/>
  <autoFilter ref="A5:L180"/>
  <mergeCells count="11">
    <mergeCell ref="A2:A4"/>
    <mergeCell ref="B2:B4"/>
    <mergeCell ref="C2:C4"/>
    <mergeCell ref="D2:D4"/>
    <mergeCell ref="I3:I4"/>
    <mergeCell ref="E2:E4"/>
    <mergeCell ref="F2:F4"/>
    <mergeCell ref="J3:J4"/>
    <mergeCell ref="G2:J2"/>
    <mergeCell ref="G3:G4"/>
    <mergeCell ref="H3:H4"/>
  </mergeCells>
  <printOptions horizontalCentered="1"/>
  <pageMargins left="0.2" right="0.354330708661417" top="1.17" bottom="0.38" header="0.23" footer="0.16"/>
  <pageSetup horizontalDpi="300" verticalDpi="300" orientation="landscape" paperSize="9" scale="85" r:id="rId1"/>
  <headerFooter alignWithMargins="0">
    <oddHeader>&amp;LROMÂNIA
JUDEŢUL MUREŞ
CONSILIUL JUDEŢEAN MUREŞ&amp;C
Programul de investiţii pe anul 2012&amp;RAnexa nr. 7/a la HCJM nr.52/2012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Gabi</cp:lastModifiedBy>
  <cp:lastPrinted>2012-04-26T12:10:00Z</cp:lastPrinted>
  <dcterms:created xsi:type="dcterms:W3CDTF">2011-02-04T07:32:26Z</dcterms:created>
  <dcterms:modified xsi:type="dcterms:W3CDTF">2012-04-26T12:10:04Z</dcterms:modified>
  <cp:category/>
  <cp:version/>
  <cp:contentType/>
  <cp:contentStatus/>
</cp:coreProperties>
</file>